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<sst xmlns="http://schemas.openxmlformats.org/spreadsheetml/2006/main" count="320" uniqueCount="217">
  <si>
    <t>Koda cone</t>
  </si>
  <si>
    <t>Travniki</t>
  </si>
  <si>
    <t>Travniški sadovnjaki</t>
  </si>
  <si>
    <t>Zaraščene površine</t>
  </si>
  <si>
    <t>3-026-HT6410</t>
  </si>
  <si>
    <t>3-029-SP1065</t>
  </si>
  <si>
    <t>3-034-HT62A0</t>
  </si>
  <si>
    <t>3-037-SP1065</t>
  </si>
  <si>
    <t>3-046-HT6510</t>
  </si>
  <si>
    <t>3-046-HT6210</t>
  </si>
  <si>
    <t>3-048-HT6210</t>
  </si>
  <si>
    <t>3-048-HT6510</t>
  </si>
  <si>
    <t>3-075-SP1060</t>
  </si>
  <si>
    <t>3-078-SP4108</t>
  </si>
  <si>
    <t>3-110-HT6520</t>
  </si>
  <si>
    <t>3-114-SP1059</t>
  </si>
  <si>
    <t>3-115-SP1059</t>
  </si>
  <si>
    <t>3-117-SP1059</t>
  </si>
  <si>
    <t>3-117-HT6210</t>
  </si>
  <si>
    <t>3-120-HT6410</t>
  </si>
  <si>
    <t>3-121-SP1065</t>
  </si>
  <si>
    <t>3-122-HT6210</t>
  </si>
  <si>
    <t>3-126-SP1065</t>
  </si>
  <si>
    <t>3-139-SP1065</t>
  </si>
  <si>
    <t>3-141-SP1071</t>
  </si>
  <si>
    <t>3-142-SP1059</t>
  </si>
  <si>
    <t>3-154-HT6410</t>
  </si>
  <si>
    <t>3-166-SP1065</t>
  </si>
  <si>
    <t>3-168-SP1065</t>
  </si>
  <si>
    <t>3-171-SP1065</t>
  </si>
  <si>
    <t>3-173-SP1065</t>
  </si>
  <si>
    <t>3-181-SP1065</t>
  </si>
  <si>
    <t>3-189-HT6410</t>
  </si>
  <si>
    <t>3-199-HT6410</t>
  </si>
  <si>
    <t>3-212-SP1065</t>
  </si>
  <si>
    <t>3-213-SP1059</t>
  </si>
  <si>
    <t>3-214-SP1059</t>
  </si>
  <si>
    <t>3-214-SP1065</t>
  </si>
  <si>
    <t>3-215-SP1059</t>
  </si>
  <si>
    <t>3-217-SP1059</t>
  </si>
  <si>
    <t>3-219-SP1060</t>
  </si>
  <si>
    <t>3-220-HT6210</t>
  </si>
  <si>
    <t>3-221-SP1059</t>
  </si>
  <si>
    <t>3-221-SP4030</t>
  </si>
  <si>
    <t>3-223-SP1059</t>
  </si>
  <si>
    <t>3-224-SP1065</t>
  </si>
  <si>
    <t>3-224-HT6410</t>
  </si>
  <si>
    <t>3-231-SP1065</t>
  </si>
  <si>
    <t>3-231-SP1059</t>
  </si>
  <si>
    <t>3-232-SP1059</t>
  </si>
  <si>
    <t>3-234-HT6210</t>
  </si>
  <si>
    <t>3-234-HT6510</t>
  </si>
  <si>
    <t>3-236-HT6410</t>
  </si>
  <si>
    <t>3-253-HT6510</t>
  </si>
  <si>
    <t>3-253-HT6520</t>
  </si>
  <si>
    <t>3-254-HT6510</t>
  </si>
  <si>
    <t>3-255-SP1065</t>
  </si>
  <si>
    <t>3-255-HT6410</t>
  </si>
  <si>
    <t>3-256-HT6210</t>
  </si>
  <si>
    <t>3-256-HT6410</t>
  </si>
  <si>
    <t>3-259-HT6510</t>
  </si>
  <si>
    <t>3-264-HT6520</t>
  </si>
  <si>
    <t>3-267-HT6210</t>
  </si>
  <si>
    <t>3-268-SP1060</t>
  </si>
  <si>
    <t>3-270-SP4030</t>
  </si>
  <si>
    <t>3-270-HT6230</t>
  </si>
  <si>
    <t>3-271-SP1065</t>
  </si>
  <si>
    <t>3-275-HT6410</t>
  </si>
  <si>
    <t>3-275-SP1065</t>
  </si>
  <si>
    <t>3-285-HT6520</t>
  </si>
  <si>
    <t>3-285-SP1072</t>
  </si>
  <si>
    <t>5-002-A122</t>
  </si>
  <si>
    <t>5-002-A412</t>
  </si>
  <si>
    <t>5-003-A122</t>
  </si>
  <si>
    <t>5-004-A231</t>
  </si>
  <si>
    <t>5-004-A031</t>
  </si>
  <si>
    <t>5-005-A031</t>
  </si>
  <si>
    <t>5-007-A246</t>
  </si>
  <si>
    <t>5-009-A113</t>
  </si>
  <si>
    <t>5-009-A214</t>
  </si>
  <si>
    <t>5-010-A072</t>
  </si>
  <si>
    <t>5-011-A031</t>
  </si>
  <si>
    <t>5-012-A031</t>
  </si>
  <si>
    <t>5-013-A072</t>
  </si>
  <si>
    <t>5-014-A122</t>
  </si>
  <si>
    <t>5-015-A122</t>
  </si>
  <si>
    <t>5-016-A122</t>
  </si>
  <si>
    <t>5-017-A122</t>
  </si>
  <si>
    <t>5-020-A122</t>
  </si>
  <si>
    <t>5-021-A246</t>
  </si>
  <si>
    <t>5-021-A412</t>
  </si>
  <si>
    <t>5-022-A122</t>
  </si>
  <si>
    <t>5-022-A233</t>
  </si>
  <si>
    <t>5-023-A246</t>
  </si>
  <si>
    <t>2006 (m2)</t>
  </si>
  <si>
    <t>2011 (m2)</t>
  </si>
  <si>
    <t>2006 (ha)</t>
  </si>
  <si>
    <t>2011 (ha)</t>
  </si>
  <si>
    <t>Površina cone (m2)</t>
  </si>
  <si>
    <t>Površina cone (ha)</t>
  </si>
  <si>
    <t>Skupna P 06 (m2)</t>
  </si>
  <si>
    <t>Skupna P 2006 (ha)</t>
  </si>
  <si>
    <t>Skupna P 11 (m2)</t>
  </si>
  <si>
    <t>Skupna P 11 (ha)</t>
  </si>
  <si>
    <t>Njive (m2)</t>
  </si>
  <si>
    <t>Njive (ha)</t>
  </si>
  <si>
    <t>Travniki (m2)</t>
  </si>
  <si>
    <t>Travniki (ha)</t>
  </si>
  <si>
    <t>Travniški sadovnjaki (m2)</t>
  </si>
  <si>
    <t>Travniški sadovnjaki (ha)</t>
  </si>
  <si>
    <t>Skupaj P GERKov (m2)</t>
  </si>
  <si>
    <t>Skupaj P GERKov (ha)</t>
  </si>
  <si>
    <t>GERKi 2012</t>
  </si>
  <si>
    <t>RABA</t>
  </si>
  <si>
    <t>Ime območja</t>
  </si>
  <si>
    <t>Vrsta/HT</t>
  </si>
  <si>
    <t>Ribniška dolina</t>
  </si>
  <si>
    <t>Travniki s prevladujočo stožko (Molinia spp.) na karbonatnih, šotnih ali glineno-muljastih tleh (Molinion caeruleae)</t>
  </si>
  <si>
    <t>Mrzlica</t>
  </si>
  <si>
    <t>travniški postavnež</t>
  </si>
  <si>
    <t>Banjščice - travišča</t>
  </si>
  <si>
    <t>Vzhodna submediteranska suha travišča (Scorzoneretalia villosae)</t>
  </si>
  <si>
    <t>Pregara - travišča</t>
  </si>
  <si>
    <t>Bela Krajina</t>
  </si>
  <si>
    <t>Nižinski ekstenzivno gojeni travniki (Alopecurus pratensis, Sanguisorba officinalis)</t>
  </si>
  <si>
    <t>Polnaravna suha travišča in grmiščne faze na karbonatnih tleh (Festuco Brometalia) (* pomembna rastišča kukavičevk)</t>
  </si>
  <si>
    <t>Dobličica</t>
  </si>
  <si>
    <t>Lahinja</t>
  </si>
  <si>
    <t>močvirski cekinček</t>
  </si>
  <si>
    <t>Jelenk</t>
  </si>
  <si>
    <t>kranjski jeglič</t>
  </si>
  <si>
    <t>Ratitovec</t>
  </si>
  <si>
    <t>Gorski ekstenzivno gojeni travniki</t>
  </si>
  <si>
    <t>Dobje (Cerovec)</t>
  </si>
  <si>
    <t>strašnični mravljiščar</t>
  </si>
  <si>
    <t>Dravinja pri Zbelovem</t>
  </si>
  <si>
    <t>Haloze - vinorodne</t>
  </si>
  <si>
    <t>Šmarna gora</t>
  </si>
  <si>
    <t>Čemšeniška planina</t>
  </si>
  <si>
    <t>Tošč</t>
  </si>
  <si>
    <t>Nanoščica</t>
  </si>
  <si>
    <t>Stržene luže</t>
  </si>
  <si>
    <t>Duplica</t>
  </si>
  <si>
    <t>barjanski okarček</t>
  </si>
  <si>
    <t>Pavlovski potok (Libanja)</t>
  </si>
  <si>
    <t>Bled - Podhom</t>
  </si>
  <si>
    <t>Razbor</t>
  </si>
  <si>
    <t>Črna dolina pri Grosuplju</t>
  </si>
  <si>
    <t>Radensko polje - Viršnica</t>
  </si>
  <si>
    <t>Bloščica</t>
  </si>
  <si>
    <t>Kum</t>
  </si>
  <si>
    <t>Žejna dolina</t>
  </si>
  <si>
    <t>Dolenja vas pri Ribnici</t>
  </si>
  <si>
    <t>Slovenska Istra</t>
  </si>
  <si>
    <t>Volčeke</t>
  </si>
  <si>
    <t>Ličenca pri Poljčanah</t>
  </si>
  <si>
    <t>Mura</t>
  </si>
  <si>
    <t>Dravinja pri Poljčanah</t>
  </si>
  <si>
    <t>Grad Brdo - Preddvor</t>
  </si>
  <si>
    <t>Drava</t>
  </si>
  <si>
    <t>Goričko</t>
  </si>
  <si>
    <t>bakreni senožetnik</t>
  </si>
  <si>
    <t>Reka</t>
  </si>
  <si>
    <t>Huda luknja</t>
  </si>
  <si>
    <t>Javorniki - Snežnik</t>
  </si>
  <si>
    <t>Notranjski trikotnik</t>
  </si>
  <si>
    <t>Vrbina</t>
  </si>
  <si>
    <t>Kobariško blato</t>
  </si>
  <si>
    <t>Julijske Alpe</t>
  </si>
  <si>
    <t>Soča z Volarjo</t>
  </si>
  <si>
    <t>Trnovski gozd - Nanos</t>
  </si>
  <si>
    <t>Krimsko hribovje - Menišija</t>
  </si>
  <si>
    <t>Bohinjska Bistrica</t>
  </si>
  <si>
    <t>Kamniško - Savinjske Alpe</t>
  </si>
  <si>
    <t>Gorjanci - Radoha</t>
  </si>
  <si>
    <t>Dobrava - Jovsi</t>
  </si>
  <si>
    <t>Pohorje</t>
  </si>
  <si>
    <t>Vrstno bogata travišča s prevladujočim navadnim volkom (Nardus stricta) na silikatnih tleh v montanskem pasu (in submontanskem pasu v celinskem delu Evrope)</t>
  </si>
  <si>
    <t>Ljubljansko barje</t>
  </si>
  <si>
    <t>Rašica</t>
  </si>
  <si>
    <t>Karavanke</t>
  </si>
  <si>
    <t>Lorkovićev rjavček</t>
  </si>
  <si>
    <t>Snežnik - Pivka</t>
  </si>
  <si>
    <t>kosec</t>
  </si>
  <si>
    <t>kotorna</t>
  </si>
  <si>
    <t>Reka - dolina</t>
  </si>
  <si>
    <t>Slovenske gorice</t>
  </si>
  <si>
    <t>zlatovranka</t>
  </si>
  <si>
    <t>bela štorklja</t>
  </si>
  <si>
    <t>Dravinjska dolina</t>
  </si>
  <si>
    <t>Banjšice</t>
  </si>
  <si>
    <t>hribski škrjanec</t>
  </si>
  <si>
    <t>prepelica</t>
  </si>
  <si>
    <t>veliki skovik</t>
  </si>
  <si>
    <t>sršenar</t>
  </si>
  <si>
    <t>Krakovski gozd - Šentjernejsko polje</t>
  </si>
  <si>
    <t>Kočevsko - Kolpa</t>
  </si>
  <si>
    <t>Cerkniško jezero</t>
  </si>
  <si>
    <t>Planinsko polje</t>
  </si>
  <si>
    <t>Nanoščica - porečje</t>
  </si>
  <si>
    <t>Breginjski Stol</t>
  </si>
  <si>
    <t>Trnovski gozd in Nanos - južni rob</t>
  </si>
  <si>
    <t>Kozjansko - Dobrava - Jovsi</t>
  </si>
  <si>
    <t>vijeglavka</t>
  </si>
  <si>
    <t>Kras</t>
  </si>
  <si>
    <t>Raba 1500 &amp; 1800 (m2)</t>
  </si>
  <si>
    <t>Raba 5000 &amp; 6000 (m2)</t>
  </si>
  <si>
    <t>Potencialne travniške P</t>
  </si>
  <si>
    <t>Raba 1500 &amp; 1800 (ha) 2011</t>
  </si>
  <si>
    <t>Raba 5000 &amp; 6000 (ha) 2011</t>
  </si>
  <si>
    <t>% od celotne cone</t>
  </si>
  <si>
    <t>Neobdelano (raba 11 - GERK)</t>
  </si>
  <si>
    <t>% kmetijske rabe</t>
  </si>
  <si>
    <t>Trend spremembe zaraščenosti (raba)</t>
  </si>
  <si>
    <t>Trend spremembe travnikov</t>
  </si>
  <si>
    <t>Trend spremembe njiv</t>
  </si>
  <si>
    <t>Raba Njive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</si>
</sst>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"/>
    <numFmt numFmtId="173" formatCode="0.00_ ;[Red]\-0.00\ "/>
    <numFmt numFmtId="174" formatCode="#,##0_ ;[Red]\-#,##0\ "/>
  </numFmts>
  <fonts count="3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8" fillId="0" borderId="6" applyNumberFormat="0" applyFill="0" applyAlignment="0" applyProtection="0"/>
    <xf numFmtId="0" fontId="29" fillId="30" borderId="7" applyNumberFormat="0" applyAlignment="0" applyProtection="0"/>
    <xf numFmtId="0" fontId="30" fillId="21" borderId="8" applyNumberFormat="0" applyAlignment="0" applyProtection="0"/>
    <xf numFmtId="0" fontId="31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32" borderId="8" applyNumberFormat="0" applyAlignment="0" applyProtection="0"/>
    <xf numFmtId="0" fontId="33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 vertical="center"/>
    </xf>
    <xf numFmtId="174" fontId="1" fillId="33" borderId="0" xfId="0" applyNumberFormat="1" applyFont="1" applyFill="1" applyAlignment="1">
      <alignment horizontal="center" vertical="center" wrapText="1"/>
    </xf>
    <xf numFmtId="174" fontId="1" fillId="34" borderId="0" xfId="0" applyNumberFormat="1" applyFont="1" applyFill="1" applyAlignment="1">
      <alignment horizontal="center" vertical="center" wrapText="1"/>
    </xf>
    <xf numFmtId="174" fontId="0" fillId="0" borderId="0" xfId="0" applyNumberFormat="1" applyAlignment="1">
      <alignment horizontal="center" vertical="center" wrapText="1"/>
    </xf>
    <xf numFmtId="174" fontId="0" fillId="35" borderId="0" xfId="0" applyNumberFormat="1" applyFill="1" applyAlignment="1">
      <alignment horizontal="right"/>
    </xf>
    <xf numFmtId="174" fontId="0" fillId="36" borderId="0" xfId="0" applyNumberFormat="1" applyFill="1" applyAlignment="1">
      <alignment horizontal="right"/>
    </xf>
    <xf numFmtId="174" fontId="0" fillId="34" borderId="0" xfId="0" applyNumberFormat="1" applyFill="1" applyAlignment="1">
      <alignment horizontal="right"/>
    </xf>
    <xf numFmtId="174" fontId="0" fillId="37" borderId="0" xfId="0" applyNumberFormat="1" applyFill="1" applyAlignment="1">
      <alignment horizontal="right"/>
    </xf>
    <xf numFmtId="174" fontId="0" fillId="33" borderId="0" xfId="0" applyNumberFormat="1" applyFill="1" applyAlignment="1">
      <alignment/>
    </xf>
    <xf numFmtId="174" fontId="0" fillId="0" borderId="0" xfId="0" applyNumberFormat="1" applyFill="1" applyAlignment="1">
      <alignment/>
    </xf>
    <xf numFmtId="174" fontId="0" fillId="0" borderId="0" xfId="0" applyNumberFormat="1" applyFill="1" applyAlignment="1">
      <alignment horizontal="right"/>
    </xf>
    <xf numFmtId="174" fontId="0" fillId="35" borderId="0" xfId="0" applyNumberFormat="1" applyFill="1" applyAlignment="1">
      <alignment/>
    </xf>
    <xf numFmtId="174" fontId="0" fillId="36" borderId="0" xfId="0" applyNumberFormat="1" applyFill="1" applyAlignment="1">
      <alignment/>
    </xf>
    <xf numFmtId="174" fontId="0" fillId="34" borderId="0" xfId="0" applyNumberFormat="1" applyFill="1" applyAlignment="1">
      <alignment/>
    </xf>
    <xf numFmtId="174" fontId="0" fillId="37" borderId="0" xfId="0" applyNumberFormat="1" applyFill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right"/>
    </xf>
    <xf numFmtId="174" fontId="1" fillId="0" borderId="0" xfId="0" applyNumberFormat="1" applyFont="1" applyAlignment="1">
      <alignment horizontal="center" vertical="center"/>
    </xf>
    <xf numFmtId="174" fontId="1" fillId="35" borderId="0" xfId="0" applyNumberFormat="1" applyFont="1" applyFill="1" applyAlignment="1">
      <alignment horizontal="center" vertical="center"/>
    </xf>
    <xf numFmtId="174" fontId="1" fillId="36" borderId="0" xfId="0" applyNumberFormat="1" applyFont="1" applyFill="1" applyAlignment="1">
      <alignment horizontal="center" vertical="center"/>
    </xf>
    <xf numFmtId="174" fontId="1" fillId="34" borderId="0" xfId="0" applyNumberFormat="1" applyFont="1" applyFill="1" applyAlignment="1">
      <alignment horizontal="center" vertical="center"/>
    </xf>
    <xf numFmtId="174" fontId="1" fillId="37" borderId="0" xfId="0" applyNumberFormat="1" applyFont="1" applyFill="1" applyAlignment="1">
      <alignment horizontal="center" vertical="center"/>
    </xf>
    <xf numFmtId="174" fontId="0" fillId="0" borderId="0" xfId="0" applyNumberFormat="1" applyAlignment="1">
      <alignment horizontal="center" vertical="center"/>
    </xf>
    <xf numFmtId="174" fontId="1" fillId="0" borderId="0" xfId="0" applyNumberFormat="1" applyFont="1" applyAlignment="1">
      <alignment horizontal="center" vertical="center" wrapText="1"/>
    </xf>
    <xf numFmtId="174" fontId="1" fillId="38" borderId="0" xfId="0" applyNumberFormat="1" applyFont="1" applyFill="1" applyAlignment="1">
      <alignment horizontal="center"/>
    </xf>
    <xf numFmtId="174" fontId="1" fillId="39" borderId="0" xfId="0" applyNumberFormat="1" applyFont="1" applyFill="1" applyAlignment="1">
      <alignment horizontal="center" vertical="center"/>
    </xf>
    <xf numFmtId="174" fontId="1" fillId="35" borderId="0" xfId="0" applyNumberFormat="1" applyFont="1" applyFill="1" applyAlignment="1">
      <alignment horizontal="center" vertical="center"/>
    </xf>
    <xf numFmtId="174" fontId="1" fillId="36" borderId="0" xfId="0" applyNumberFormat="1" applyFont="1" applyFill="1" applyAlignment="1">
      <alignment horizontal="center" vertical="center"/>
    </xf>
    <xf numFmtId="174" fontId="1" fillId="34" borderId="0" xfId="0" applyNumberFormat="1" applyFont="1" applyFill="1" applyAlignment="1">
      <alignment horizontal="center" vertical="center"/>
    </xf>
    <xf numFmtId="174" fontId="1" fillId="37" borderId="0" xfId="0" applyNumberFormat="1" applyFont="1" applyFill="1" applyAlignment="1">
      <alignment horizontal="center" vertical="center"/>
    </xf>
    <xf numFmtId="174" fontId="1" fillId="33" borderId="0" xfId="0" applyNumberFormat="1" applyFont="1" applyFill="1" applyAlignment="1">
      <alignment horizontal="center" vertic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9"/>
  <sheetViews>
    <sheetView tabSelected="1" zoomScalePageLayoutView="0" workbookViewId="0" topLeftCell="A1">
      <pane xSplit="5" ySplit="3" topLeftCell="AM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G30" sqref="AG30"/>
    </sheetView>
  </sheetViews>
  <sheetFormatPr defaultColWidth="9.140625" defaultRowHeight="15"/>
  <cols>
    <col min="1" max="1" width="20.8515625" style="0" customWidth="1"/>
    <col min="2" max="2" width="23.57421875" style="0" customWidth="1"/>
    <col min="3" max="3" width="13.00390625" style="0" customWidth="1"/>
    <col min="4" max="4" width="18.140625" style="0" hidden="1" customWidth="1"/>
    <col min="5" max="5" width="12.140625" style="25" customWidth="1"/>
    <col min="6" max="6" width="0.13671875" style="26" hidden="1" customWidth="1"/>
    <col min="7" max="7" width="9.00390625" style="26" bestFit="1" customWidth="1"/>
    <col min="8" max="8" width="9.57421875" style="26" hidden="1" customWidth="1"/>
    <col min="9" max="9" width="9.00390625" style="26" bestFit="1" customWidth="1"/>
    <col min="10" max="10" width="10.00390625" style="26" hidden="1" customWidth="1"/>
    <col min="11" max="11" width="9.00390625" style="26" bestFit="1" customWidth="1"/>
    <col min="12" max="12" width="10.00390625" style="26" hidden="1" customWidth="1"/>
    <col min="13" max="13" width="9.00390625" style="26" bestFit="1" customWidth="1"/>
    <col min="14" max="14" width="0.13671875" style="26" customWidth="1"/>
    <col min="15" max="15" width="8.8515625" style="26" customWidth="1"/>
    <col min="16" max="16" width="9.57421875" style="26" hidden="1" customWidth="1"/>
    <col min="17" max="17" width="9.00390625" style="26" bestFit="1" customWidth="1"/>
    <col min="18" max="18" width="12.8515625" style="26" hidden="1" customWidth="1"/>
    <col min="19" max="19" width="9.00390625" style="26" bestFit="1" customWidth="1"/>
    <col min="20" max="20" width="9.140625" style="26" hidden="1" customWidth="1"/>
    <col min="21" max="21" width="9.00390625" style="26" customWidth="1"/>
    <col min="22" max="22" width="11.28125" style="25" hidden="1" customWidth="1"/>
    <col min="23" max="23" width="15.140625" style="25" hidden="1" customWidth="1"/>
    <col min="24" max="24" width="15.28125" style="25" customWidth="1"/>
    <col min="25" max="25" width="14.28125" style="25" hidden="1" customWidth="1"/>
    <col min="26" max="26" width="15.140625" style="25" customWidth="1"/>
    <col min="27" max="27" width="8.8515625" style="25" customWidth="1"/>
    <col min="28" max="28" width="14.57421875" style="25" hidden="1" customWidth="1"/>
    <col min="29" max="29" width="9.00390625" style="25" bestFit="1" customWidth="1"/>
    <col min="30" max="30" width="12.00390625" style="25" hidden="1" customWidth="1"/>
    <col min="31" max="31" width="9.7109375" style="25" bestFit="1" customWidth="1"/>
    <col min="32" max="32" width="12.57421875" style="25" hidden="1" customWidth="1"/>
    <col min="33" max="33" width="12.00390625" style="25" bestFit="1" customWidth="1"/>
    <col min="34" max="34" width="0.13671875" style="25" customWidth="1"/>
    <col min="35" max="35" width="14.57421875" style="25" bestFit="1" customWidth="1"/>
    <col min="36" max="36" width="0.13671875" style="25" customWidth="1"/>
    <col min="37" max="37" width="13.140625" style="25" customWidth="1"/>
    <col min="38" max="38" width="18.7109375" style="25" customWidth="1"/>
    <col min="39" max="39" width="12.28125" style="21" bestFit="1" customWidth="1"/>
    <col min="40" max="40" width="12.28125" style="25" customWidth="1"/>
    <col min="41" max="41" width="12.421875" style="25" customWidth="1"/>
    <col min="42" max="42" width="12.00390625" style="25" bestFit="1" customWidth="1"/>
    <col min="43" max="43" width="11.7109375" style="0" bestFit="1" customWidth="1"/>
  </cols>
  <sheetData>
    <row r="1" spans="7:37" ht="15">
      <c r="G1" s="34" t="s">
        <v>113</v>
      </c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5" t="s">
        <v>112</v>
      </c>
      <c r="AE1" s="35"/>
      <c r="AF1" s="35"/>
      <c r="AG1" s="35"/>
      <c r="AH1" s="35"/>
      <c r="AI1" s="35"/>
      <c r="AJ1" s="35"/>
      <c r="AK1" s="35"/>
    </row>
    <row r="2" spans="1:42" s="6" customFormat="1" ht="15">
      <c r="A2" s="1" t="s">
        <v>114</v>
      </c>
      <c r="B2" s="1" t="s">
        <v>115</v>
      </c>
      <c r="C2" s="1" t="s">
        <v>0</v>
      </c>
      <c r="D2" s="1" t="s">
        <v>98</v>
      </c>
      <c r="E2" s="27" t="s">
        <v>99</v>
      </c>
      <c r="F2" s="36" t="s">
        <v>216</v>
      </c>
      <c r="G2" s="36"/>
      <c r="H2" s="36"/>
      <c r="I2" s="36"/>
      <c r="J2" s="37" t="s">
        <v>1</v>
      </c>
      <c r="K2" s="37"/>
      <c r="L2" s="37"/>
      <c r="M2" s="37"/>
      <c r="N2" s="38" t="s">
        <v>2</v>
      </c>
      <c r="O2" s="38"/>
      <c r="P2" s="38"/>
      <c r="Q2" s="38"/>
      <c r="R2" s="39" t="s">
        <v>3</v>
      </c>
      <c r="S2" s="39"/>
      <c r="T2" s="39"/>
      <c r="U2" s="39"/>
      <c r="V2" s="32"/>
      <c r="W2" s="32"/>
      <c r="X2" s="40" t="s">
        <v>207</v>
      </c>
      <c r="Y2" s="40"/>
      <c r="Z2" s="40"/>
      <c r="AA2" s="32"/>
      <c r="AB2" s="32"/>
      <c r="AC2" s="32"/>
      <c r="AD2" s="35"/>
      <c r="AE2" s="35"/>
      <c r="AF2" s="35"/>
      <c r="AG2" s="35"/>
      <c r="AH2" s="35"/>
      <c r="AI2" s="35"/>
      <c r="AJ2" s="35"/>
      <c r="AK2" s="35"/>
      <c r="AL2" s="32"/>
      <c r="AM2" s="22"/>
      <c r="AN2" s="32"/>
      <c r="AO2" s="32"/>
      <c r="AP2" s="32"/>
    </row>
    <row r="3" spans="4:43" s="6" customFormat="1" ht="48" customHeight="1">
      <c r="D3" s="1"/>
      <c r="E3" s="27"/>
      <c r="F3" s="28" t="s">
        <v>94</v>
      </c>
      <c r="G3" s="28" t="s">
        <v>96</v>
      </c>
      <c r="H3" s="28" t="s">
        <v>95</v>
      </c>
      <c r="I3" s="28" t="s">
        <v>97</v>
      </c>
      <c r="J3" s="29" t="s">
        <v>94</v>
      </c>
      <c r="K3" s="29" t="s">
        <v>96</v>
      </c>
      <c r="L3" s="29" t="s">
        <v>95</v>
      </c>
      <c r="M3" s="29" t="s">
        <v>97</v>
      </c>
      <c r="N3" s="30" t="s">
        <v>94</v>
      </c>
      <c r="O3" s="30" t="s">
        <v>96</v>
      </c>
      <c r="P3" s="30" t="s">
        <v>95</v>
      </c>
      <c r="Q3" s="30" t="s">
        <v>97</v>
      </c>
      <c r="R3" s="31" t="s">
        <v>94</v>
      </c>
      <c r="S3" s="31" t="s">
        <v>96</v>
      </c>
      <c r="T3" s="31" t="s">
        <v>95</v>
      </c>
      <c r="U3" s="31" t="s">
        <v>97</v>
      </c>
      <c r="V3" s="27" t="s">
        <v>100</v>
      </c>
      <c r="W3" s="33" t="s">
        <v>205</v>
      </c>
      <c r="X3" s="7" t="s">
        <v>208</v>
      </c>
      <c r="Y3" s="7" t="s">
        <v>206</v>
      </c>
      <c r="Z3" s="7" t="s">
        <v>209</v>
      </c>
      <c r="AA3" s="33" t="s">
        <v>101</v>
      </c>
      <c r="AB3" s="33" t="s">
        <v>102</v>
      </c>
      <c r="AC3" s="33" t="s">
        <v>103</v>
      </c>
      <c r="AD3" s="27" t="s">
        <v>104</v>
      </c>
      <c r="AE3" s="28" t="s">
        <v>105</v>
      </c>
      <c r="AF3" s="27" t="s">
        <v>106</v>
      </c>
      <c r="AG3" s="29" t="s">
        <v>107</v>
      </c>
      <c r="AH3" s="33" t="s">
        <v>108</v>
      </c>
      <c r="AI3" s="8" t="s">
        <v>109</v>
      </c>
      <c r="AJ3" s="33" t="s">
        <v>110</v>
      </c>
      <c r="AK3" s="33" t="s">
        <v>111</v>
      </c>
      <c r="AL3" s="9" t="s">
        <v>213</v>
      </c>
      <c r="AM3" s="23" t="s">
        <v>210</v>
      </c>
      <c r="AN3" s="9" t="s">
        <v>214</v>
      </c>
      <c r="AO3" s="9" t="s">
        <v>215</v>
      </c>
      <c r="AP3" s="9" t="s">
        <v>211</v>
      </c>
      <c r="AQ3" s="24" t="s">
        <v>212</v>
      </c>
    </row>
    <row r="4" spans="1:43" ht="15">
      <c r="A4" t="s">
        <v>116</v>
      </c>
      <c r="B4" t="s">
        <v>117</v>
      </c>
      <c r="C4" s="2" t="s">
        <v>4</v>
      </c>
      <c r="D4" s="2">
        <v>426756.531014</v>
      </c>
      <c r="E4" s="25">
        <f>D4/10000</f>
        <v>42.6756531014</v>
      </c>
      <c r="F4" s="10">
        <v>0</v>
      </c>
      <c r="G4" s="10">
        <f aca="true" t="shared" si="0" ref="G4:G35">F4/10000</f>
        <v>0</v>
      </c>
      <c r="H4" s="10">
        <v>1458</v>
      </c>
      <c r="I4" s="10">
        <f>H4/10000</f>
        <v>0.1458</v>
      </c>
      <c r="J4" s="11">
        <v>362969</v>
      </c>
      <c r="K4" s="11">
        <f>J4/10000</f>
        <v>36.2969</v>
      </c>
      <c r="L4" s="11">
        <v>302627</v>
      </c>
      <c r="M4" s="11">
        <f>L4/10000</f>
        <v>30.2627</v>
      </c>
      <c r="N4" s="12">
        <v>0</v>
      </c>
      <c r="O4" s="12">
        <f>N4/10000</f>
        <v>0</v>
      </c>
      <c r="P4" s="12">
        <v>476</v>
      </c>
      <c r="Q4" s="12">
        <f>P4/10000</f>
        <v>0.0476</v>
      </c>
      <c r="R4" s="13">
        <v>45885</v>
      </c>
      <c r="S4" s="13">
        <f>R4/10000</f>
        <v>4.5885</v>
      </c>
      <c r="T4" s="13">
        <v>83051</v>
      </c>
      <c r="U4" s="13">
        <f>T4/10000</f>
        <v>8.3051</v>
      </c>
      <c r="V4" s="25">
        <f aca="true" t="shared" si="1" ref="V4:V35">F4+J4+N4+R4</f>
        <v>408854</v>
      </c>
      <c r="W4" s="25">
        <v>8842.296700000003</v>
      </c>
      <c r="X4" s="14">
        <f>W4/10000</f>
        <v>0.8842296700000003</v>
      </c>
      <c r="Y4" s="14">
        <v>0</v>
      </c>
      <c r="Z4" s="14">
        <f>Y4/10000</f>
        <v>0</v>
      </c>
      <c r="AA4" s="26">
        <f>V4/10000</f>
        <v>40.8854</v>
      </c>
      <c r="AB4" s="25">
        <f>H4+L4+P4+T4+W4+Y4</f>
        <v>396454.2967</v>
      </c>
      <c r="AC4" s="26">
        <f>AB4/10000</f>
        <v>39.64542967</v>
      </c>
      <c r="AD4" s="25">
        <v>1302.1048</v>
      </c>
      <c r="AE4" s="10">
        <f>AD4/10000</f>
        <v>0.13021048000000002</v>
      </c>
      <c r="AF4" s="25">
        <v>159555.8375</v>
      </c>
      <c r="AG4" s="11">
        <f>AF4/10000</f>
        <v>15.955583749999999</v>
      </c>
      <c r="AH4" s="25">
        <v>0</v>
      </c>
      <c r="AI4" s="12">
        <f>AH4/10000</f>
        <v>0</v>
      </c>
      <c r="AJ4" s="25">
        <f aca="true" t="shared" si="2" ref="AJ4:AJ35">AD4+AF4+AH4</f>
        <v>160857.9423</v>
      </c>
      <c r="AK4" s="26">
        <f>AJ4/10000</f>
        <v>16.08579423</v>
      </c>
      <c r="AL4" s="25">
        <f>U4-S4</f>
        <v>3.7165999999999997</v>
      </c>
      <c r="AM4" s="21">
        <f>AL4/E4</f>
        <v>0.087089469753846</v>
      </c>
      <c r="AN4" s="25">
        <f>M4-K4</f>
        <v>-6.034200000000002</v>
      </c>
      <c r="AO4" s="25">
        <f>I4-G4</f>
        <v>0.1458</v>
      </c>
      <c r="AP4" s="25">
        <f aca="true" t="shared" si="3" ref="AP4:AP18">(Q4+U4+M4)-AK4</f>
        <v>22.529605769999993</v>
      </c>
      <c r="AQ4" s="21">
        <f>AP4/(M4+Q4+U4)</f>
        <v>0.5834357735514846</v>
      </c>
    </row>
    <row r="5" spans="1:43" ht="15">
      <c r="A5" t="s">
        <v>118</v>
      </c>
      <c r="B5" t="s">
        <v>119</v>
      </c>
      <c r="C5" s="2" t="s">
        <v>5</v>
      </c>
      <c r="D5" s="2">
        <v>789650.878267</v>
      </c>
      <c r="E5" s="25">
        <f aca="true" t="shared" si="4" ref="E5:E68">D5/10000</f>
        <v>78.9650878267</v>
      </c>
      <c r="F5" s="10">
        <v>7326</v>
      </c>
      <c r="G5" s="10">
        <f t="shared" si="0"/>
        <v>0.7326</v>
      </c>
      <c r="H5" s="10">
        <v>8478</v>
      </c>
      <c r="I5" s="10">
        <f aca="true" t="shared" si="5" ref="I5:I68">H5/10000</f>
        <v>0.8478</v>
      </c>
      <c r="J5" s="11">
        <v>489837</v>
      </c>
      <c r="K5" s="11">
        <f aca="true" t="shared" si="6" ref="K5:K68">J5/10000</f>
        <v>48.9837</v>
      </c>
      <c r="L5" s="11">
        <v>478040</v>
      </c>
      <c r="M5" s="11">
        <f aca="true" t="shared" si="7" ref="M5:M68">L5/10000</f>
        <v>47.804</v>
      </c>
      <c r="N5" s="12">
        <v>16517</v>
      </c>
      <c r="O5" s="12">
        <f aca="true" t="shared" si="8" ref="O5:O68">N5/10000</f>
        <v>1.6517</v>
      </c>
      <c r="P5" s="12">
        <v>23562</v>
      </c>
      <c r="Q5" s="12">
        <f aca="true" t="shared" si="9" ref="Q5:Q68">P5/10000</f>
        <v>2.3562</v>
      </c>
      <c r="R5" s="13">
        <v>30176</v>
      </c>
      <c r="S5" s="13">
        <f aca="true" t="shared" si="10" ref="S5:S68">R5/10000</f>
        <v>3.0176</v>
      </c>
      <c r="T5" s="13">
        <v>12940</v>
      </c>
      <c r="U5" s="13">
        <f aca="true" t="shared" si="11" ref="U5:U68">T5/10000</f>
        <v>1.294</v>
      </c>
      <c r="V5" s="25">
        <f t="shared" si="1"/>
        <v>543856</v>
      </c>
      <c r="W5" s="25">
        <v>13140.9764</v>
      </c>
      <c r="X5" s="14">
        <f aca="true" t="shared" si="12" ref="X5:X68">W5/10000</f>
        <v>1.31409764</v>
      </c>
      <c r="Y5" s="14">
        <v>0</v>
      </c>
      <c r="Z5" s="14">
        <f aca="true" t="shared" si="13" ref="Z5:Z68">Y5/10000</f>
        <v>0</v>
      </c>
      <c r="AA5" s="26">
        <f aca="true" t="shared" si="14" ref="AA5:AA68">V5/10000</f>
        <v>54.3856</v>
      </c>
      <c r="AB5" s="25">
        <f aca="true" t="shared" si="15" ref="AB5:AB68">H5+L5+P5+T5+W5+Y5</f>
        <v>536160.9764</v>
      </c>
      <c r="AC5" s="26">
        <f aca="true" t="shared" si="16" ref="AC5:AC68">AB5/10000</f>
        <v>53.61609764000001</v>
      </c>
      <c r="AD5" s="25">
        <v>7975.8312</v>
      </c>
      <c r="AE5" s="10">
        <f aca="true" t="shared" si="17" ref="AE5:AE68">AD5/10000</f>
        <v>0.79758312</v>
      </c>
      <c r="AF5" s="25">
        <v>338869.972</v>
      </c>
      <c r="AG5" s="11">
        <f aca="true" t="shared" si="18" ref="AG5:AG68">AF5/10000</f>
        <v>33.8869972</v>
      </c>
      <c r="AH5" s="25">
        <v>7555.6455</v>
      </c>
      <c r="AI5" s="12">
        <f aca="true" t="shared" si="19" ref="AI5:AI68">AH5/10000</f>
        <v>0.75556455</v>
      </c>
      <c r="AJ5" s="25">
        <f t="shared" si="2"/>
        <v>354401.4487</v>
      </c>
      <c r="AK5" s="26">
        <f aca="true" t="shared" si="20" ref="AK5:AK68">AJ5/10000</f>
        <v>35.44014487</v>
      </c>
      <c r="AL5" s="25">
        <f aca="true" t="shared" si="21" ref="AL5:AL68">U5-S5</f>
        <v>-1.7235999999999998</v>
      </c>
      <c r="AM5" s="21">
        <f aca="true" t="shared" si="22" ref="AM5:AM68">AL5/E5</f>
        <v>-0.02182736760557631</v>
      </c>
      <c r="AN5" s="25">
        <f aca="true" t="shared" si="23" ref="AN5:AN68">M5-K5</f>
        <v>-1.1796999999999969</v>
      </c>
      <c r="AO5" s="25">
        <f aca="true" t="shared" si="24" ref="AO5:AO68">I5-G5</f>
        <v>0.11519999999999997</v>
      </c>
      <c r="AP5" s="25">
        <f t="shared" si="3"/>
        <v>16.014055130000003</v>
      </c>
      <c r="AQ5" s="21">
        <f aca="true" t="shared" si="25" ref="AQ5:AQ68">AP5/(M5+Q5+U5)</f>
        <v>0.31122930936638804</v>
      </c>
    </row>
    <row r="6" spans="1:43" ht="15">
      <c r="A6" t="s">
        <v>120</v>
      </c>
      <c r="B6" t="s">
        <v>121</v>
      </c>
      <c r="C6" s="2" t="s">
        <v>6</v>
      </c>
      <c r="D6" s="2">
        <v>10299625.8917</v>
      </c>
      <c r="E6" s="25">
        <f t="shared" si="4"/>
        <v>1029.96258917</v>
      </c>
      <c r="F6" s="10">
        <v>95219</v>
      </c>
      <c r="G6" s="10">
        <f t="shared" si="0"/>
        <v>9.5219</v>
      </c>
      <c r="H6" s="10">
        <v>120684</v>
      </c>
      <c r="I6" s="10">
        <f t="shared" si="5"/>
        <v>12.0684</v>
      </c>
      <c r="J6" s="11">
        <v>9363848</v>
      </c>
      <c r="K6" s="11">
        <f t="shared" si="6"/>
        <v>936.3848</v>
      </c>
      <c r="L6" s="11">
        <v>8733518</v>
      </c>
      <c r="M6" s="11">
        <f t="shared" si="7"/>
        <v>873.3518</v>
      </c>
      <c r="N6" s="12">
        <v>64017</v>
      </c>
      <c r="O6" s="12">
        <f t="shared" si="8"/>
        <v>6.4017</v>
      </c>
      <c r="P6" s="12">
        <v>77317</v>
      </c>
      <c r="Q6" s="12">
        <f t="shared" si="9"/>
        <v>7.7317</v>
      </c>
      <c r="R6" s="13">
        <v>242712</v>
      </c>
      <c r="S6" s="13">
        <f t="shared" si="10"/>
        <v>24.2712</v>
      </c>
      <c r="T6" s="13">
        <v>668618</v>
      </c>
      <c r="U6" s="13">
        <f t="shared" si="11"/>
        <v>66.8618</v>
      </c>
      <c r="V6" s="25">
        <f t="shared" si="1"/>
        <v>9765796</v>
      </c>
      <c r="W6" s="25">
        <v>551789.8457000002</v>
      </c>
      <c r="X6" s="14">
        <f t="shared" si="12"/>
        <v>55.17898457000002</v>
      </c>
      <c r="Y6" s="14">
        <v>0</v>
      </c>
      <c r="Z6" s="14">
        <f t="shared" si="13"/>
        <v>0</v>
      </c>
      <c r="AA6" s="26">
        <f t="shared" si="14"/>
        <v>976.5796</v>
      </c>
      <c r="AB6" s="25">
        <f t="shared" si="15"/>
        <v>10151926.8457</v>
      </c>
      <c r="AC6" s="26">
        <f t="shared" si="16"/>
        <v>1015.19268457</v>
      </c>
      <c r="AD6" s="25">
        <v>107334.75850000003</v>
      </c>
      <c r="AE6" s="10">
        <f t="shared" si="17"/>
        <v>10.733475850000003</v>
      </c>
      <c r="AF6" s="25">
        <v>7940875.200799997</v>
      </c>
      <c r="AG6" s="11">
        <f t="shared" si="18"/>
        <v>794.0875200799996</v>
      </c>
      <c r="AH6" s="25">
        <v>24565.566300000002</v>
      </c>
      <c r="AI6" s="12">
        <f t="shared" si="19"/>
        <v>2.45655663</v>
      </c>
      <c r="AJ6" s="25">
        <f t="shared" si="2"/>
        <v>8072775.5255999975</v>
      </c>
      <c r="AK6" s="26">
        <f t="shared" si="20"/>
        <v>807.2775525599998</v>
      </c>
      <c r="AL6" s="25">
        <f t="shared" si="21"/>
        <v>42.5906</v>
      </c>
      <c r="AM6" s="21">
        <f t="shared" si="22"/>
        <v>0.041351599026836335</v>
      </c>
      <c r="AN6" s="25">
        <f t="shared" si="23"/>
        <v>-63.033000000000015</v>
      </c>
      <c r="AO6" s="25">
        <f t="shared" si="24"/>
        <v>2.5465</v>
      </c>
      <c r="AP6" s="25">
        <f t="shared" si="3"/>
        <v>140.6677474400003</v>
      </c>
      <c r="AQ6" s="21">
        <f t="shared" si="25"/>
        <v>0.14839226212736145</v>
      </c>
    </row>
    <row r="7" spans="1:43" ht="15">
      <c r="A7" t="s">
        <v>122</v>
      </c>
      <c r="B7" t="s">
        <v>119</v>
      </c>
      <c r="C7" s="2" t="s">
        <v>7</v>
      </c>
      <c r="D7" s="2">
        <v>2428064.9353</v>
      </c>
      <c r="E7" s="25">
        <f t="shared" si="4"/>
        <v>242.80649353</v>
      </c>
      <c r="F7" s="10">
        <v>259792</v>
      </c>
      <c r="G7" s="10">
        <f t="shared" si="0"/>
        <v>25.9792</v>
      </c>
      <c r="H7" s="10">
        <v>333305</v>
      </c>
      <c r="I7" s="10">
        <f t="shared" si="5"/>
        <v>33.3305</v>
      </c>
      <c r="J7" s="11">
        <v>1070134</v>
      </c>
      <c r="K7" s="11">
        <f t="shared" si="6"/>
        <v>107.0134</v>
      </c>
      <c r="L7" s="11">
        <v>985044</v>
      </c>
      <c r="M7" s="11">
        <f t="shared" si="7"/>
        <v>98.5044</v>
      </c>
      <c r="N7" s="12">
        <v>47891</v>
      </c>
      <c r="O7" s="12">
        <f t="shared" si="8"/>
        <v>4.7891</v>
      </c>
      <c r="P7" s="12">
        <v>22517</v>
      </c>
      <c r="Q7" s="12">
        <f t="shared" si="9"/>
        <v>2.2517</v>
      </c>
      <c r="R7" s="13">
        <v>137569</v>
      </c>
      <c r="S7" s="13">
        <f t="shared" si="10"/>
        <v>13.7569</v>
      </c>
      <c r="T7" s="13">
        <v>138902</v>
      </c>
      <c r="U7" s="13">
        <f t="shared" si="11"/>
        <v>13.8902</v>
      </c>
      <c r="V7" s="25">
        <f t="shared" si="1"/>
        <v>1515386</v>
      </c>
      <c r="W7" s="25">
        <v>83643.45390000002</v>
      </c>
      <c r="X7" s="14">
        <f t="shared" si="12"/>
        <v>8.364345390000002</v>
      </c>
      <c r="Y7" s="14">
        <v>0</v>
      </c>
      <c r="Z7" s="14">
        <f t="shared" si="13"/>
        <v>0</v>
      </c>
      <c r="AA7" s="26">
        <f t="shared" si="14"/>
        <v>151.5386</v>
      </c>
      <c r="AB7" s="25">
        <f t="shared" si="15"/>
        <v>1563411.4539</v>
      </c>
      <c r="AC7" s="26">
        <f t="shared" si="16"/>
        <v>156.34114539</v>
      </c>
      <c r="AD7" s="25">
        <v>236215.07549999995</v>
      </c>
      <c r="AE7" s="10">
        <f t="shared" si="17"/>
        <v>23.621507549999993</v>
      </c>
      <c r="AF7" s="25">
        <v>107334.7585</v>
      </c>
      <c r="AG7" s="11">
        <f t="shared" si="18"/>
        <v>10.73347585</v>
      </c>
      <c r="AH7" s="25">
        <v>2125.3842999999997</v>
      </c>
      <c r="AI7" s="12">
        <f t="shared" si="19"/>
        <v>0.21253842999999997</v>
      </c>
      <c r="AJ7" s="25">
        <f t="shared" si="2"/>
        <v>345675.2182999999</v>
      </c>
      <c r="AK7" s="26">
        <f t="shared" si="20"/>
        <v>34.56752182999999</v>
      </c>
      <c r="AL7" s="25">
        <f t="shared" si="21"/>
        <v>0.1333000000000002</v>
      </c>
      <c r="AM7" s="21">
        <f t="shared" si="22"/>
        <v>0.0005489968495571981</v>
      </c>
      <c r="AN7" s="25">
        <f t="shared" si="23"/>
        <v>-8.509</v>
      </c>
      <c r="AO7" s="25">
        <f t="shared" si="24"/>
        <v>7.351300000000002</v>
      </c>
      <c r="AP7" s="25">
        <f t="shared" si="3"/>
        <v>80.07877817</v>
      </c>
      <c r="AQ7" s="21">
        <f t="shared" si="25"/>
        <v>0.6984854999245507</v>
      </c>
    </row>
    <row r="8" spans="1:43" ht="15">
      <c r="A8" t="s">
        <v>123</v>
      </c>
      <c r="B8" t="s">
        <v>124</v>
      </c>
      <c r="C8" s="3" t="s">
        <v>8</v>
      </c>
      <c r="D8" s="3">
        <v>1346951.10961</v>
      </c>
      <c r="E8" s="25">
        <f t="shared" si="4"/>
        <v>134.69511096099998</v>
      </c>
      <c r="F8" s="10">
        <v>14557</v>
      </c>
      <c r="G8" s="10">
        <f t="shared" si="0"/>
        <v>1.4557</v>
      </c>
      <c r="H8" s="10">
        <v>14899</v>
      </c>
      <c r="I8" s="10">
        <f t="shared" si="5"/>
        <v>1.4899</v>
      </c>
      <c r="J8" s="11">
        <v>1023248</v>
      </c>
      <c r="K8" s="11">
        <f t="shared" si="6"/>
        <v>102.3248</v>
      </c>
      <c r="L8" s="11">
        <v>929187</v>
      </c>
      <c r="M8" s="11">
        <f t="shared" si="7"/>
        <v>92.9187</v>
      </c>
      <c r="N8" s="12">
        <v>11379</v>
      </c>
      <c r="O8" s="12">
        <f t="shared" si="8"/>
        <v>1.1379</v>
      </c>
      <c r="P8" s="12">
        <v>32237</v>
      </c>
      <c r="Q8" s="12">
        <f t="shared" si="9"/>
        <v>3.2237</v>
      </c>
      <c r="R8" s="13">
        <v>134444</v>
      </c>
      <c r="S8" s="13">
        <f t="shared" si="10"/>
        <v>13.4444</v>
      </c>
      <c r="T8" s="13">
        <v>161319</v>
      </c>
      <c r="U8" s="13">
        <f t="shared" si="11"/>
        <v>16.1319</v>
      </c>
      <c r="V8" s="15">
        <f t="shared" si="1"/>
        <v>1183628</v>
      </c>
      <c r="W8" s="25">
        <v>14605.606400000002</v>
      </c>
      <c r="X8" s="14">
        <f t="shared" si="12"/>
        <v>1.4605606400000002</v>
      </c>
      <c r="Y8" s="14">
        <v>0</v>
      </c>
      <c r="Z8" s="14">
        <f t="shared" si="13"/>
        <v>0</v>
      </c>
      <c r="AA8" s="26">
        <f t="shared" si="14"/>
        <v>118.3628</v>
      </c>
      <c r="AB8" s="25">
        <f t="shared" si="15"/>
        <v>1152247.6064</v>
      </c>
      <c r="AC8" s="26">
        <f t="shared" si="16"/>
        <v>115.22476064</v>
      </c>
      <c r="AD8" s="25">
        <v>83446.60839999995</v>
      </c>
      <c r="AE8" s="10">
        <f t="shared" si="17"/>
        <v>8.344660839999996</v>
      </c>
      <c r="AF8" s="25">
        <v>954067.9197000002</v>
      </c>
      <c r="AG8" s="11">
        <f t="shared" si="18"/>
        <v>95.40679197000001</v>
      </c>
      <c r="AH8" s="25">
        <v>5582.909999999998</v>
      </c>
      <c r="AI8" s="12">
        <f t="shared" si="19"/>
        <v>0.5582909999999998</v>
      </c>
      <c r="AJ8" s="25">
        <f t="shared" si="2"/>
        <v>1043097.4381000001</v>
      </c>
      <c r="AK8" s="26">
        <f t="shared" si="20"/>
        <v>104.30974381000001</v>
      </c>
      <c r="AL8" s="25">
        <f t="shared" si="21"/>
        <v>2.6875000000000018</v>
      </c>
      <c r="AM8" s="21">
        <f t="shared" si="22"/>
        <v>0.01995246880770712</v>
      </c>
      <c r="AN8" s="25">
        <f t="shared" si="23"/>
        <v>-9.406099999999995</v>
      </c>
      <c r="AO8" s="25">
        <f t="shared" si="24"/>
        <v>0.03420000000000001</v>
      </c>
      <c r="AP8" s="25">
        <f t="shared" si="3"/>
        <v>7.964556189999996</v>
      </c>
      <c r="AQ8" s="21">
        <f t="shared" si="25"/>
        <v>0.07093837316286983</v>
      </c>
    </row>
    <row r="9" spans="1:43" ht="15">
      <c r="A9" t="s">
        <v>123</v>
      </c>
      <c r="B9" t="s">
        <v>125</v>
      </c>
      <c r="C9" s="3" t="s">
        <v>9</v>
      </c>
      <c r="D9" s="3">
        <v>1491045.95748</v>
      </c>
      <c r="E9" s="25">
        <f t="shared" si="4"/>
        <v>149.104595748</v>
      </c>
      <c r="F9" s="10">
        <v>14657</v>
      </c>
      <c r="G9" s="10">
        <f t="shared" si="0"/>
        <v>1.4657</v>
      </c>
      <c r="H9" s="10">
        <v>14997</v>
      </c>
      <c r="I9" s="10">
        <f t="shared" si="5"/>
        <v>1.4997</v>
      </c>
      <c r="J9" s="11">
        <v>1050834</v>
      </c>
      <c r="K9" s="11">
        <f t="shared" si="6"/>
        <v>105.0834</v>
      </c>
      <c r="L9" s="11">
        <v>957109</v>
      </c>
      <c r="M9" s="11">
        <f t="shared" si="7"/>
        <v>95.7109</v>
      </c>
      <c r="N9" s="12">
        <v>11768</v>
      </c>
      <c r="O9" s="12">
        <f t="shared" si="8"/>
        <v>1.1768</v>
      </c>
      <c r="P9" s="12">
        <v>33924</v>
      </c>
      <c r="Q9" s="12">
        <f t="shared" si="9"/>
        <v>3.3924</v>
      </c>
      <c r="R9" s="13">
        <v>139351</v>
      </c>
      <c r="S9" s="13">
        <f t="shared" si="10"/>
        <v>13.9351</v>
      </c>
      <c r="T9" s="13">
        <v>166876</v>
      </c>
      <c r="U9" s="13">
        <f t="shared" si="11"/>
        <v>16.6876</v>
      </c>
      <c r="V9" s="15">
        <f t="shared" si="1"/>
        <v>1216610</v>
      </c>
      <c r="W9" s="25">
        <v>56395.3782</v>
      </c>
      <c r="X9" s="14">
        <f t="shared" si="12"/>
        <v>5.63953782</v>
      </c>
      <c r="Y9" s="14">
        <v>0</v>
      </c>
      <c r="Z9" s="14">
        <f t="shared" si="13"/>
        <v>0</v>
      </c>
      <c r="AA9" s="26">
        <f t="shared" si="14"/>
        <v>121.661</v>
      </c>
      <c r="AB9" s="25">
        <f t="shared" si="15"/>
        <v>1229301.3782</v>
      </c>
      <c r="AC9" s="26">
        <f t="shared" si="16"/>
        <v>122.93013782</v>
      </c>
      <c r="AD9" s="25">
        <v>15450.2062</v>
      </c>
      <c r="AE9" s="10">
        <f t="shared" si="17"/>
        <v>1.54502062</v>
      </c>
      <c r="AF9" s="25">
        <v>656388.3245999999</v>
      </c>
      <c r="AG9" s="11">
        <f t="shared" si="18"/>
        <v>65.63883245999999</v>
      </c>
      <c r="AH9" s="25">
        <v>16340.232500000002</v>
      </c>
      <c r="AI9" s="12">
        <f t="shared" si="19"/>
        <v>1.6340232500000003</v>
      </c>
      <c r="AJ9" s="25">
        <f t="shared" si="2"/>
        <v>688178.7633</v>
      </c>
      <c r="AK9" s="26">
        <f t="shared" si="20"/>
        <v>68.81787633</v>
      </c>
      <c r="AL9" s="25">
        <f t="shared" si="21"/>
        <v>2.7524999999999995</v>
      </c>
      <c r="AM9" s="21">
        <f t="shared" si="22"/>
        <v>0.018460195584125177</v>
      </c>
      <c r="AN9" s="25">
        <f t="shared" si="23"/>
        <v>-9.372500000000002</v>
      </c>
      <c r="AO9" s="25">
        <f t="shared" si="24"/>
        <v>0.03400000000000003</v>
      </c>
      <c r="AP9" s="25">
        <f t="shared" si="3"/>
        <v>46.97302366999999</v>
      </c>
      <c r="AQ9" s="21">
        <f t="shared" si="25"/>
        <v>0.4056711163830663</v>
      </c>
    </row>
    <row r="10" spans="1:43" ht="15">
      <c r="A10" t="s">
        <v>126</v>
      </c>
      <c r="B10" t="s">
        <v>125</v>
      </c>
      <c r="C10" s="3" t="s">
        <v>10</v>
      </c>
      <c r="D10" s="3">
        <v>198766.085634</v>
      </c>
      <c r="E10" s="25">
        <f t="shared" si="4"/>
        <v>19.876608563399998</v>
      </c>
      <c r="F10" s="10">
        <v>11085</v>
      </c>
      <c r="G10" s="10">
        <f t="shared" si="0"/>
        <v>1.1085</v>
      </c>
      <c r="H10" s="10">
        <v>11867</v>
      </c>
      <c r="I10" s="10">
        <f t="shared" si="5"/>
        <v>1.1867</v>
      </c>
      <c r="J10" s="11">
        <v>143943</v>
      </c>
      <c r="K10" s="11">
        <f t="shared" si="6"/>
        <v>14.3943</v>
      </c>
      <c r="L10" s="11">
        <v>138691</v>
      </c>
      <c r="M10" s="11">
        <f t="shared" si="7"/>
        <v>13.8691</v>
      </c>
      <c r="N10" s="12">
        <v>12958</v>
      </c>
      <c r="O10" s="12">
        <f t="shared" si="8"/>
        <v>1.2958</v>
      </c>
      <c r="P10" s="12">
        <v>14250</v>
      </c>
      <c r="Q10" s="12">
        <f t="shared" si="9"/>
        <v>1.425</v>
      </c>
      <c r="R10" s="13">
        <v>6669</v>
      </c>
      <c r="S10" s="13">
        <f t="shared" si="10"/>
        <v>0.6669</v>
      </c>
      <c r="T10" s="13">
        <v>8993</v>
      </c>
      <c r="U10" s="13">
        <f t="shared" si="11"/>
        <v>0.8993</v>
      </c>
      <c r="V10" s="15">
        <f t="shared" si="1"/>
        <v>174655</v>
      </c>
      <c r="W10" s="25">
        <v>3565.2022000000006</v>
      </c>
      <c r="X10" s="14">
        <f t="shared" si="12"/>
        <v>0.35652022000000005</v>
      </c>
      <c r="Y10" s="14">
        <v>0</v>
      </c>
      <c r="Z10" s="14">
        <f t="shared" si="13"/>
        <v>0</v>
      </c>
      <c r="AA10" s="26">
        <f t="shared" si="14"/>
        <v>17.4655</v>
      </c>
      <c r="AB10" s="25">
        <f t="shared" si="15"/>
        <v>177366.2022</v>
      </c>
      <c r="AC10" s="26">
        <f t="shared" si="16"/>
        <v>17.73662022</v>
      </c>
      <c r="AD10" s="25">
        <v>14994.778100000001</v>
      </c>
      <c r="AE10" s="10">
        <f t="shared" si="17"/>
        <v>1.4994778100000001</v>
      </c>
      <c r="AF10" s="25">
        <v>85531.44060000002</v>
      </c>
      <c r="AG10" s="11">
        <f t="shared" si="18"/>
        <v>8.553144060000001</v>
      </c>
      <c r="AH10" s="25">
        <v>2677.288</v>
      </c>
      <c r="AI10" s="12">
        <f t="shared" si="19"/>
        <v>0.2677288</v>
      </c>
      <c r="AJ10" s="25">
        <f t="shared" si="2"/>
        <v>103203.50670000001</v>
      </c>
      <c r="AK10" s="26">
        <f t="shared" si="20"/>
        <v>10.320350670000002</v>
      </c>
      <c r="AL10" s="25">
        <f t="shared" si="21"/>
        <v>0.23239999999999994</v>
      </c>
      <c r="AM10" s="21">
        <f t="shared" si="22"/>
        <v>0.011692135469625947</v>
      </c>
      <c r="AN10" s="25">
        <f t="shared" si="23"/>
        <v>-0.5251999999999999</v>
      </c>
      <c r="AO10" s="25">
        <f t="shared" si="24"/>
        <v>0.07820000000000005</v>
      </c>
      <c r="AP10" s="25">
        <f t="shared" si="3"/>
        <v>5.873049329999999</v>
      </c>
      <c r="AQ10" s="21">
        <f t="shared" si="25"/>
        <v>0.36268166845751965</v>
      </c>
    </row>
    <row r="11" spans="1:43" ht="15">
      <c r="A11" t="s">
        <v>126</v>
      </c>
      <c r="B11" t="s">
        <v>124</v>
      </c>
      <c r="C11" s="3" t="s">
        <v>11</v>
      </c>
      <c r="D11" s="3">
        <v>358484.483149</v>
      </c>
      <c r="E11" s="25">
        <f t="shared" si="4"/>
        <v>35.8484483149</v>
      </c>
      <c r="F11" s="10">
        <v>104590</v>
      </c>
      <c r="G11" s="10">
        <f t="shared" si="0"/>
        <v>10.459</v>
      </c>
      <c r="H11" s="10">
        <v>103550</v>
      </c>
      <c r="I11" s="10">
        <f t="shared" si="5"/>
        <v>10.355</v>
      </c>
      <c r="J11" s="11">
        <v>223013</v>
      </c>
      <c r="K11" s="11">
        <f t="shared" si="6"/>
        <v>22.3013</v>
      </c>
      <c r="L11" s="11">
        <v>225419</v>
      </c>
      <c r="M11" s="11">
        <f t="shared" si="7"/>
        <v>22.5419</v>
      </c>
      <c r="N11" s="12">
        <v>393</v>
      </c>
      <c r="O11" s="12">
        <f t="shared" si="8"/>
        <v>0.0393</v>
      </c>
      <c r="P11" s="12">
        <v>13</v>
      </c>
      <c r="Q11" s="12">
        <f t="shared" si="9"/>
        <v>0.0013</v>
      </c>
      <c r="R11" s="13">
        <v>1192</v>
      </c>
      <c r="S11" s="13">
        <f t="shared" si="10"/>
        <v>0.1192</v>
      </c>
      <c r="T11" s="13">
        <v>1486</v>
      </c>
      <c r="U11" s="13">
        <f t="shared" si="11"/>
        <v>0.1486</v>
      </c>
      <c r="V11" s="15">
        <f t="shared" si="1"/>
        <v>329188</v>
      </c>
      <c r="W11" s="25">
        <v>2317.0606</v>
      </c>
      <c r="X11" s="14">
        <f t="shared" si="12"/>
        <v>0.23170606</v>
      </c>
      <c r="Y11" s="14">
        <v>0</v>
      </c>
      <c r="Z11" s="14">
        <f t="shared" si="13"/>
        <v>0</v>
      </c>
      <c r="AA11" s="26">
        <f t="shared" si="14"/>
        <v>32.9188</v>
      </c>
      <c r="AB11" s="25">
        <f t="shared" si="15"/>
        <v>332785.0606</v>
      </c>
      <c r="AC11" s="26">
        <f t="shared" si="16"/>
        <v>33.278506060000005</v>
      </c>
      <c r="AD11" s="25">
        <v>102971.09759999996</v>
      </c>
      <c r="AE11" s="10">
        <f t="shared" si="17"/>
        <v>10.297109759999996</v>
      </c>
      <c r="AF11" s="25">
        <v>172741.65990000003</v>
      </c>
      <c r="AG11" s="11">
        <f t="shared" si="18"/>
        <v>17.274165990000004</v>
      </c>
      <c r="AH11" s="25">
        <v>994.063</v>
      </c>
      <c r="AI11" s="12">
        <f t="shared" si="19"/>
        <v>0.0994063</v>
      </c>
      <c r="AJ11" s="25">
        <f t="shared" si="2"/>
        <v>276706.82050000003</v>
      </c>
      <c r="AK11" s="26">
        <f t="shared" si="20"/>
        <v>27.670682050000003</v>
      </c>
      <c r="AL11" s="25">
        <f t="shared" si="21"/>
        <v>0.02940000000000001</v>
      </c>
      <c r="AM11" s="21">
        <f t="shared" si="22"/>
        <v>0.0008201191789877343</v>
      </c>
      <c r="AN11" s="25">
        <f t="shared" si="23"/>
        <v>0.24059999999999704</v>
      </c>
      <c r="AO11" s="25">
        <f t="shared" si="24"/>
        <v>-0.1039999999999992</v>
      </c>
      <c r="AP11" s="25">
        <f t="shared" si="3"/>
        <v>-4.978882050000006</v>
      </c>
      <c r="AQ11" s="21">
        <f t="shared" si="25"/>
        <v>-0.21941327043249134</v>
      </c>
    </row>
    <row r="12" spans="1:43" ht="15">
      <c r="A12" t="s">
        <v>127</v>
      </c>
      <c r="B12" t="s">
        <v>128</v>
      </c>
      <c r="C12" s="2" t="s">
        <v>12</v>
      </c>
      <c r="D12" s="2">
        <v>218229.645487</v>
      </c>
      <c r="E12" s="25">
        <f t="shared" si="4"/>
        <v>21.8229645487</v>
      </c>
      <c r="F12" s="10">
        <v>20397</v>
      </c>
      <c r="G12" s="10">
        <f t="shared" si="0"/>
        <v>2.0397</v>
      </c>
      <c r="H12" s="10">
        <v>12283</v>
      </c>
      <c r="I12" s="10">
        <f t="shared" si="5"/>
        <v>1.2283</v>
      </c>
      <c r="J12" s="11">
        <v>130841</v>
      </c>
      <c r="K12" s="11">
        <f t="shared" si="6"/>
        <v>13.0841</v>
      </c>
      <c r="L12" s="11">
        <v>132410</v>
      </c>
      <c r="M12" s="11">
        <f t="shared" si="7"/>
        <v>13.241</v>
      </c>
      <c r="N12" s="12"/>
      <c r="O12" s="12">
        <f t="shared" si="8"/>
        <v>0</v>
      </c>
      <c r="P12" s="12"/>
      <c r="Q12" s="12">
        <f t="shared" si="9"/>
        <v>0</v>
      </c>
      <c r="R12" s="13">
        <v>8734</v>
      </c>
      <c r="S12" s="13">
        <f t="shared" si="10"/>
        <v>0.8734</v>
      </c>
      <c r="T12" s="13">
        <v>15186</v>
      </c>
      <c r="U12" s="13">
        <f t="shared" si="11"/>
        <v>1.5186</v>
      </c>
      <c r="V12" s="25">
        <f t="shared" si="1"/>
        <v>159972</v>
      </c>
      <c r="W12" s="25">
        <v>21654.2329</v>
      </c>
      <c r="X12" s="14">
        <f t="shared" si="12"/>
        <v>2.16542329</v>
      </c>
      <c r="Y12" s="14">
        <v>0</v>
      </c>
      <c r="Z12" s="14">
        <f t="shared" si="13"/>
        <v>0</v>
      </c>
      <c r="AA12" s="26">
        <f t="shared" si="14"/>
        <v>15.9972</v>
      </c>
      <c r="AB12" s="25">
        <f t="shared" si="15"/>
        <v>181533.2329</v>
      </c>
      <c r="AC12" s="26">
        <f t="shared" si="16"/>
        <v>18.15332329</v>
      </c>
      <c r="AD12" s="25">
        <v>11208.120900000002</v>
      </c>
      <c r="AE12" s="10">
        <f t="shared" si="17"/>
        <v>1.1208120900000003</v>
      </c>
      <c r="AF12" s="25">
        <v>110433.00829999999</v>
      </c>
      <c r="AG12" s="11">
        <f t="shared" si="18"/>
        <v>11.043300829999998</v>
      </c>
      <c r="AH12" s="25">
        <v>0</v>
      </c>
      <c r="AI12" s="12">
        <f t="shared" si="19"/>
        <v>0</v>
      </c>
      <c r="AJ12" s="25">
        <f t="shared" si="2"/>
        <v>121641.1292</v>
      </c>
      <c r="AK12" s="26">
        <f t="shared" si="20"/>
        <v>12.164112919999999</v>
      </c>
      <c r="AL12" s="25">
        <f t="shared" si="21"/>
        <v>0.6452</v>
      </c>
      <c r="AM12" s="21">
        <f t="shared" si="22"/>
        <v>0.0295651857271809</v>
      </c>
      <c r="AN12" s="25">
        <f t="shared" si="23"/>
        <v>0.15690000000000026</v>
      </c>
      <c r="AO12" s="25">
        <f t="shared" si="24"/>
        <v>-0.8113999999999999</v>
      </c>
      <c r="AP12" s="25">
        <f t="shared" si="3"/>
        <v>2.59548708</v>
      </c>
      <c r="AQ12" s="21">
        <f t="shared" si="25"/>
        <v>0.17585077373370553</v>
      </c>
    </row>
    <row r="13" spans="1:43" ht="15">
      <c r="A13" t="s">
        <v>129</v>
      </c>
      <c r="B13" t="s">
        <v>130</v>
      </c>
      <c r="C13" s="2" t="s">
        <v>13</v>
      </c>
      <c r="D13" s="2">
        <v>611354.876367</v>
      </c>
      <c r="E13" s="25">
        <f t="shared" si="4"/>
        <v>61.135487636700006</v>
      </c>
      <c r="F13" s="10">
        <v>0</v>
      </c>
      <c r="G13" s="10">
        <f t="shared" si="0"/>
        <v>0</v>
      </c>
      <c r="H13" s="10">
        <v>0</v>
      </c>
      <c r="I13" s="10">
        <f t="shared" si="5"/>
        <v>0</v>
      </c>
      <c r="J13" s="11">
        <v>29396</v>
      </c>
      <c r="K13" s="11">
        <f t="shared" si="6"/>
        <v>2.9396</v>
      </c>
      <c r="L13" s="11">
        <v>29709</v>
      </c>
      <c r="M13" s="11">
        <f t="shared" si="7"/>
        <v>2.9709</v>
      </c>
      <c r="N13" s="12">
        <v>0</v>
      </c>
      <c r="O13" s="12">
        <f t="shared" si="8"/>
        <v>0</v>
      </c>
      <c r="P13" s="12">
        <v>0</v>
      </c>
      <c r="Q13" s="12">
        <f t="shared" si="9"/>
        <v>0</v>
      </c>
      <c r="R13" s="13">
        <v>0</v>
      </c>
      <c r="S13" s="13">
        <f t="shared" si="10"/>
        <v>0</v>
      </c>
      <c r="T13" s="13">
        <v>486</v>
      </c>
      <c r="U13" s="13">
        <f t="shared" si="11"/>
        <v>0.0486</v>
      </c>
      <c r="V13" s="25">
        <f t="shared" si="1"/>
        <v>29396</v>
      </c>
      <c r="W13" s="25">
        <v>1929.5303</v>
      </c>
      <c r="X13" s="14">
        <f t="shared" si="12"/>
        <v>0.19295303</v>
      </c>
      <c r="Y13" s="14">
        <v>0</v>
      </c>
      <c r="Z13" s="14">
        <f t="shared" si="13"/>
        <v>0</v>
      </c>
      <c r="AA13" s="26">
        <f t="shared" si="14"/>
        <v>2.9396</v>
      </c>
      <c r="AB13" s="25">
        <f t="shared" si="15"/>
        <v>32124.5303</v>
      </c>
      <c r="AC13" s="26">
        <f t="shared" si="16"/>
        <v>3.21245303</v>
      </c>
      <c r="AD13" s="25">
        <v>0</v>
      </c>
      <c r="AE13" s="10">
        <f t="shared" si="17"/>
        <v>0</v>
      </c>
      <c r="AF13" s="25">
        <v>23381.8201</v>
      </c>
      <c r="AG13" s="11">
        <f t="shared" si="18"/>
        <v>2.33818201</v>
      </c>
      <c r="AH13" s="25">
        <v>0</v>
      </c>
      <c r="AI13" s="12">
        <f t="shared" si="19"/>
        <v>0</v>
      </c>
      <c r="AJ13" s="25">
        <f t="shared" si="2"/>
        <v>23381.8201</v>
      </c>
      <c r="AK13" s="26">
        <f t="shared" si="20"/>
        <v>2.33818201</v>
      </c>
      <c r="AL13" s="25">
        <f t="shared" si="21"/>
        <v>0.0486</v>
      </c>
      <c r="AM13" s="21">
        <f t="shared" si="22"/>
        <v>0.0007949556285345653</v>
      </c>
      <c r="AN13" s="25">
        <f t="shared" si="23"/>
        <v>0.031299999999999883</v>
      </c>
      <c r="AO13" s="25">
        <f t="shared" si="24"/>
        <v>0</v>
      </c>
      <c r="AP13" s="25">
        <f t="shared" si="3"/>
        <v>0.6813179899999997</v>
      </c>
      <c r="AQ13" s="21">
        <f t="shared" si="25"/>
        <v>0.2256393409504884</v>
      </c>
    </row>
    <row r="14" spans="1:43" ht="15">
      <c r="A14" t="s">
        <v>131</v>
      </c>
      <c r="B14" t="s">
        <v>132</v>
      </c>
      <c r="C14" s="2" t="s">
        <v>14</v>
      </c>
      <c r="D14" s="2">
        <v>3126407.84318</v>
      </c>
      <c r="E14" s="25">
        <f t="shared" si="4"/>
        <v>312.640784318</v>
      </c>
      <c r="F14" s="10">
        <v>1214</v>
      </c>
      <c r="G14" s="10">
        <f t="shared" si="0"/>
        <v>0.1214</v>
      </c>
      <c r="H14" s="10">
        <v>1262</v>
      </c>
      <c r="I14" s="10">
        <f t="shared" si="5"/>
        <v>0.1262</v>
      </c>
      <c r="J14" s="11">
        <v>2531229</v>
      </c>
      <c r="K14" s="11">
        <f t="shared" si="6"/>
        <v>253.1229</v>
      </c>
      <c r="L14" s="11">
        <v>2166911</v>
      </c>
      <c r="M14" s="11">
        <f t="shared" si="7"/>
        <v>216.6911</v>
      </c>
      <c r="N14" s="12">
        <v>638</v>
      </c>
      <c r="O14" s="12">
        <f t="shared" si="8"/>
        <v>0.0638</v>
      </c>
      <c r="P14" s="12">
        <v>5456</v>
      </c>
      <c r="Q14" s="12">
        <f t="shared" si="9"/>
        <v>0.5456</v>
      </c>
      <c r="R14" s="13">
        <v>150009</v>
      </c>
      <c r="S14" s="13">
        <f t="shared" si="10"/>
        <v>15.0009</v>
      </c>
      <c r="T14" s="13">
        <v>304055</v>
      </c>
      <c r="U14" s="13">
        <f t="shared" si="11"/>
        <v>30.4055</v>
      </c>
      <c r="V14" s="25">
        <f t="shared" si="1"/>
        <v>2683090</v>
      </c>
      <c r="W14" s="25">
        <v>144583.17989999996</v>
      </c>
      <c r="X14" s="14">
        <f t="shared" si="12"/>
        <v>14.458317989999996</v>
      </c>
      <c r="Y14" s="14">
        <v>57667.02470000001</v>
      </c>
      <c r="Z14" s="14">
        <f t="shared" si="13"/>
        <v>5.766702470000001</v>
      </c>
      <c r="AA14" s="26">
        <f t="shared" si="14"/>
        <v>268.309</v>
      </c>
      <c r="AB14" s="25">
        <f t="shared" si="15"/>
        <v>2679934.2046</v>
      </c>
      <c r="AC14" s="26">
        <f t="shared" si="16"/>
        <v>267.99342046</v>
      </c>
      <c r="AD14" s="25">
        <v>1695.734</v>
      </c>
      <c r="AE14" s="10">
        <f t="shared" si="17"/>
        <v>0.16957339999999999</v>
      </c>
      <c r="AF14" s="25">
        <v>1978303.3758999992</v>
      </c>
      <c r="AG14" s="11">
        <f t="shared" si="18"/>
        <v>197.8303375899999</v>
      </c>
      <c r="AH14" s="25">
        <v>18.8864</v>
      </c>
      <c r="AI14" s="12">
        <f t="shared" si="19"/>
        <v>0.0018886399999999998</v>
      </c>
      <c r="AJ14" s="25">
        <f t="shared" si="2"/>
        <v>1980017.996299999</v>
      </c>
      <c r="AK14" s="26">
        <f t="shared" si="20"/>
        <v>198.0017996299999</v>
      </c>
      <c r="AL14" s="25">
        <f t="shared" si="21"/>
        <v>15.4046</v>
      </c>
      <c r="AM14" s="21">
        <f t="shared" si="22"/>
        <v>0.04927252224499072</v>
      </c>
      <c r="AN14" s="25">
        <f t="shared" si="23"/>
        <v>-36.43179999999998</v>
      </c>
      <c r="AO14" s="25">
        <f t="shared" si="24"/>
        <v>0.004800000000000013</v>
      </c>
      <c r="AP14" s="25">
        <f t="shared" si="3"/>
        <v>49.640400370000094</v>
      </c>
      <c r="AQ14" s="21">
        <f t="shared" si="25"/>
        <v>0.20045210537622463</v>
      </c>
    </row>
    <row r="15" spans="1:43" ht="15">
      <c r="A15" t="s">
        <v>133</v>
      </c>
      <c r="B15" t="s">
        <v>134</v>
      </c>
      <c r="C15" s="2" t="s">
        <v>15</v>
      </c>
      <c r="D15" s="2">
        <v>71123.1285634</v>
      </c>
      <c r="E15" s="25">
        <f t="shared" si="4"/>
        <v>7.112312856339999</v>
      </c>
      <c r="F15" s="10">
        <v>15146</v>
      </c>
      <c r="G15" s="10">
        <f t="shared" si="0"/>
        <v>1.5146</v>
      </c>
      <c r="H15" s="10">
        <v>9690</v>
      </c>
      <c r="I15" s="10">
        <f t="shared" si="5"/>
        <v>0.969</v>
      </c>
      <c r="J15" s="11">
        <v>51800</v>
      </c>
      <c r="K15" s="11">
        <f t="shared" si="6"/>
        <v>5.18</v>
      </c>
      <c r="L15" s="11">
        <v>55504</v>
      </c>
      <c r="M15" s="11">
        <f t="shared" si="7"/>
        <v>5.5504</v>
      </c>
      <c r="N15" s="12">
        <v>0</v>
      </c>
      <c r="O15" s="12">
        <f t="shared" si="8"/>
        <v>0</v>
      </c>
      <c r="P15" s="12">
        <v>0</v>
      </c>
      <c r="Q15" s="12">
        <f t="shared" si="9"/>
        <v>0</v>
      </c>
      <c r="R15" s="13">
        <v>0</v>
      </c>
      <c r="S15" s="13">
        <f t="shared" si="10"/>
        <v>0</v>
      </c>
      <c r="T15" s="13">
        <v>1560</v>
      </c>
      <c r="U15" s="13">
        <f t="shared" si="11"/>
        <v>0.156</v>
      </c>
      <c r="V15" s="25">
        <f t="shared" si="1"/>
        <v>66946</v>
      </c>
      <c r="W15" s="25">
        <v>2865.9312</v>
      </c>
      <c r="X15" s="14">
        <f t="shared" si="12"/>
        <v>0.28659312</v>
      </c>
      <c r="Y15" s="14">
        <v>0</v>
      </c>
      <c r="Z15" s="14">
        <f t="shared" si="13"/>
        <v>0</v>
      </c>
      <c r="AA15" s="26">
        <f t="shared" si="14"/>
        <v>6.6946</v>
      </c>
      <c r="AB15" s="25">
        <f t="shared" si="15"/>
        <v>69619.9312</v>
      </c>
      <c r="AC15" s="26">
        <f t="shared" si="16"/>
        <v>6.961993120000001</v>
      </c>
      <c r="AD15" s="25">
        <v>12755.513299999999</v>
      </c>
      <c r="AE15" s="10">
        <f t="shared" si="17"/>
        <v>1.2755513299999999</v>
      </c>
      <c r="AF15" s="25">
        <v>47489.0794</v>
      </c>
      <c r="AG15" s="11">
        <f t="shared" si="18"/>
        <v>4.7489079400000005</v>
      </c>
      <c r="AH15" s="25">
        <v>0</v>
      </c>
      <c r="AI15" s="12">
        <f t="shared" si="19"/>
        <v>0</v>
      </c>
      <c r="AJ15" s="25">
        <f t="shared" si="2"/>
        <v>60244.5927</v>
      </c>
      <c r="AK15" s="26">
        <f t="shared" si="20"/>
        <v>6.02445927</v>
      </c>
      <c r="AL15" s="25">
        <f t="shared" si="21"/>
        <v>0.156</v>
      </c>
      <c r="AM15" s="21">
        <f t="shared" si="22"/>
        <v>0.02193379328932919</v>
      </c>
      <c r="AN15" s="25">
        <f t="shared" si="23"/>
        <v>0.37040000000000006</v>
      </c>
      <c r="AO15" s="25">
        <f t="shared" si="24"/>
        <v>-0.5456</v>
      </c>
      <c r="AP15" s="25">
        <f t="shared" si="3"/>
        <v>-0.3180592700000009</v>
      </c>
      <c r="AQ15" s="21">
        <f t="shared" si="25"/>
        <v>-0.05573728970979969</v>
      </c>
    </row>
    <row r="16" spans="1:43" ht="15">
      <c r="A16" t="s">
        <v>135</v>
      </c>
      <c r="B16" t="s">
        <v>134</v>
      </c>
      <c r="C16" s="3" t="s">
        <v>16</v>
      </c>
      <c r="D16" s="3">
        <v>264753.968748</v>
      </c>
      <c r="E16" s="25">
        <f t="shared" si="4"/>
        <v>26.475396874799998</v>
      </c>
      <c r="F16" s="10">
        <v>76475</v>
      </c>
      <c r="G16" s="10">
        <f t="shared" si="0"/>
        <v>7.6475</v>
      </c>
      <c r="H16" s="10">
        <v>76426</v>
      </c>
      <c r="I16" s="10">
        <f t="shared" si="5"/>
        <v>7.6426</v>
      </c>
      <c r="J16" s="11">
        <v>160858</v>
      </c>
      <c r="K16" s="11">
        <f t="shared" si="6"/>
        <v>16.0858</v>
      </c>
      <c r="L16" s="11">
        <v>162344</v>
      </c>
      <c r="M16" s="11">
        <f t="shared" si="7"/>
        <v>16.2344</v>
      </c>
      <c r="N16" s="12">
        <v>0</v>
      </c>
      <c r="O16" s="12">
        <f t="shared" si="8"/>
        <v>0</v>
      </c>
      <c r="P16" s="12">
        <v>0</v>
      </c>
      <c r="Q16" s="12">
        <f t="shared" si="9"/>
        <v>0</v>
      </c>
      <c r="R16" s="13">
        <v>1245</v>
      </c>
      <c r="S16" s="13">
        <f t="shared" si="10"/>
        <v>0.1245</v>
      </c>
      <c r="T16" s="13">
        <v>3876</v>
      </c>
      <c r="U16" s="13">
        <f t="shared" si="11"/>
        <v>0.3876</v>
      </c>
      <c r="V16" s="15">
        <f t="shared" si="1"/>
        <v>238578</v>
      </c>
      <c r="W16" s="25">
        <v>1004.2983</v>
      </c>
      <c r="X16" s="14">
        <f t="shared" si="12"/>
        <v>0.10042983</v>
      </c>
      <c r="Y16" s="14">
        <v>0</v>
      </c>
      <c r="Z16" s="14">
        <f t="shared" si="13"/>
        <v>0</v>
      </c>
      <c r="AA16" s="26">
        <f t="shared" si="14"/>
        <v>23.8578</v>
      </c>
      <c r="AB16" s="25">
        <f t="shared" si="15"/>
        <v>243650.2983</v>
      </c>
      <c r="AC16" s="26">
        <f t="shared" si="16"/>
        <v>24.36502983</v>
      </c>
      <c r="AD16" s="25">
        <v>92395.83479999998</v>
      </c>
      <c r="AE16" s="10">
        <f t="shared" si="17"/>
        <v>9.239583479999999</v>
      </c>
      <c r="AF16" s="25">
        <v>127216.0718</v>
      </c>
      <c r="AG16" s="11">
        <f t="shared" si="18"/>
        <v>12.721607180000001</v>
      </c>
      <c r="AH16" s="25">
        <v>0</v>
      </c>
      <c r="AI16" s="12">
        <f t="shared" si="19"/>
        <v>0</v>
      </c>
      <c r="AJ16" s="25">
        <f t="shared" si="2"/>
        <v>219611.9066</v>
      </c>
      <c r="AK16" s="26">
        <f t="shared" si="20"/>
        <v>21.96119066</v>
      </c>
      <c r="AL16" s="25">
        <f t="shared" si="21"/>
        <v>0.2631</v>
      </c>
      <c r="AM16" s="21">
        <f t="shared" si="22"/>
        <v>0.009937528084816955</v>
      </c>
      <c r="AN16" s="25">
        <f t="shared" si="23"/>
        <v>0.14860000000000184</v>
      </c>
      <c r="AO16" s="25">
        <f t="shared" si="24"/>
        <v>-0.0049000000000001265</v>
      </c>
      <c r="AP16" s="25">
        <f t="shared" si="3"/>
        <v>-5.33919066</v>
      </c>
      <c r="AQ16" s="21">
        <f t="shared" si="25"/>
        <v>-0.32121228853326916</v>
      </c>
    </row>
    <row r="17" spans="1:43" ht="15">
      <c r="A17" t="s">
        <v>136</v>
      </c>
      <c r="B17" t="s">
        <v>134</v>
      </c>
      <c r="C17" s="3" t="s">
        <v>17</v>
      </c>
      <c r="D17" s="3">
        <v>228815.980889</v>
      </c>
      <c r="E17" s="25">
        <f t="shared" si="4"/>
        <v>22.8815980889</v>
      </c>
      <c r="F17" s="10">
        <v>68715</v>
      </c>
      <c r="G17" s="10">
        <f t="shared" si="0"/>
        <v>6.8715</v>
      </c>
      <c r="H17" s="10">
        <v>65352</v>
      </c>
      <c r="I17" s="10">
        <f t="shared" si="5"/>
        <v>6.5352</v>
      </c>
      <c r="J17" s="11">
        <v>119083</v>
      </c>
      <c r="K17" s="11">
        <f t="shared" si="6"/>
        <v>11.9083</v>
      </c>
      <c r="L17" s="11">
        <v>126156</v>
      </c>
      <c r="M17" s="11">
        <f t="shared" si="7"/>
        <v>12.6156</v>
      </c>
      <c r="N17" s="12">
        <v>0</v>
      </c>
      <c r="O17" s="12">
        <f t="shared" si="8"/>
        <v>0</v>
      </c>
      <c r="P17" s="12">
        <v>0</v>
      </c>
      <c r="Q17" s="12">
        <f t="shared" si="9"/>
        <v>0</v>
      </c>
      <c r="R17" s="13">
        <v>21023</v>
      </c>
      <c r="S17" s="13">
        <f t="shared" si="10"/>
        <v>2.1023</v>
      </c>
      <c r="T17" s="13">
        <v>16284</v>
      </c>
      <c r="U17" s="13">
        <f t="shared" si="11"/>
        <v>1.6284</v>
      </c>
      <c r="V17" s="15">
        <f t="shared" si="1"/>
        <v>208821</v>
      </c>
      <c r="W17" s="25">
        <v>8977.618299999998</v>
      </c>
      <c r="X17" s="14">
        <f t="shared" si="12"/>
        <v>0.8977618299999999</v>
      </c>
      <c r="Y17" s="14">
        <v>0</v>
      </c>
      <c r="Z17" s="14">
        <f t="shared" si="13"/>
        <v>0</v>
      </c>
      <c r="AA17" s="26">
        <f t="shared" si="14"/>
        <v>20.8821</v>
      </c>
      <c r="AB17" s="25">
        <f t="shared" si="15"/>
        <v>216769.6183</v>
      </c>
      <c r="AC17" s="26">
        <f t="shared" si="16"/>
        <v>21.67696183</v>
      </c>
      <c r="AD17" s="25">
        <v>38037.1562</v>
      </c>
      <c r="AE17" s="10">
        <f t="shared" si="17"/>
        <v>3.8037156199999997</v>
      </c>
      <c r="AF17" s="25">
        <v>87971.54729999999</v>
      </c>
      <c r="AG17" s="11">
        <f t="shared" si="18"/>
        <v>8.797154729999999</v>
      </c>
      <c r="AH17" s="25">
        <v>0</v>
      </c>
      <c r="AI17" s="12">
        <f t="shared" si="19"/>
        <v>0</v>
      </c>
      <c r="AJ17" s="25">
        <f t="shared" si="2"/>
        <v>126008.70349999999</v>
      </c>
      <c r="AK17" s="26">
        <f t="shared" si="20"/>
        <v>12.60087035</v>
      </c>
      <c r="AL17" s="25">
        <f t="shared" si="21"/>
        <v>-0.4739</v>
      </c>
      <c r="AM17" s="21">
        <f t="shared" si="22"/>
        <v>-0.02071096599803891</v>
      </c>
      <c r="AN17" s="25">
        <f t="shared" si="23"/>
        <v>0.7073</v>
      </c>
      <c r="AO17" s="25">
        <f t="shared" si="24"/>
        <v>-0.3363000000000005</v>
      </c>
      <c r="AP17" s="25">
        <f t="shared" si="3"/>
        <v>1.6431296500000006</v>
      </c>
      <c r="AQ17" s="21">
        <f t="shared" si="25"/>
        <v>0.11535591477113175</v>
      </c>
    </row>
    <row r="18" spans="1:43" ht="15">
      <c r="A18" t="s">
        <v>136</v>
      </c>
      <c r="B18" t="s">
        <v>125</v>
      </c>
      <c r="C18" s="2" t="s">
        <v>18</v>
      </c>
      <c r="D18" s="2">
        <v>22746935.075</v>
      </c>
      <c r="E18" s="25">
        <f t="shared" si="4"/>
        <v>2274.6935075</v>
      </c>
      <c r="F18" s="10">
        <v>490618</v>
      </c>
      <c r="G18" s="10">
        <f t="shared" si="0"/>
        <v>49.0618</v>
      </c>
      <c r="H18" s="10">
        <v>635523</v>
      </c>
      <c r="I18" s="10">
        <f t="shared" si="5"/>
        <v>63.5523</v>
      </c>
      <c r="J18" s="11">
        <v>16434942</v>
      </c>
      <c r="K18" s="11">
        <f t="shared" si="6"/>
        <v>1643.4942</v>
      </c>
      <c r="L18" s="11">
        <v>15508398</v>
      </c>
      <c r="M18" s="11">
        <f t="shared" si="7"/>
        <v>1550.8398</v>
      </c>
      <c r="N18" s="12">
        <v>608652</v>
      </c>
      <c r="O18" s="12">
        <f t="shared" si="8"/>
        <v>60.8652</v>
      </c>
      <c r="P18" s="12">
        <v>820181</v>
      </c>
      <c r="Q18" s="12">
        <f t="shared" si="9"/>
        <v>82.0181</v>
      </c>
      <c r="R18" s="13">
        <v>1999686</v>
      </c>
      <c r="S18" s="13">
        <f t="shared" si="10"/>
        <v>199.9686</v>
      </c>
      <c r="T18" s="13">
        <v>2059879</v>
      </c>
      <c r="U18" s="13">
        <f t="shared" si="11"/>
        <v>205.9879</v>
      </c>
      <c r="V18" s="25">
        <f t="shared" si="1"/>
        <v>19533898</v>
      </c>
      <c r="W18" s="25">
        <v>625706.6781</v>
      </c>
      <c r="X18" s="14">
        <f t="shared" si="12"/>
        <v>62.57066781</v>
      </c>
      <c r="Y18" s="14">
        <v>0</v>
      </c>
      <c r="Z18" s="14">
        <f t="shared" si="13"/>
        <v>0</v>
      </c>
      <c r="AA18" s="26">
        <f t="shared" si="14"/>
        <v>1953.3898</v>
      </c>
      <c r="AB18" s="25">
        <f t="shared" si="15"/>
        <v>19649687.6781</v>
      </c>
      <c r="AC18" s="26">
        <f t="shared" si="16"/>
        <v>1964.9687678100001</v>
      </c>
      <c r="AD18" s="25">
        <v>528918.2251000003</v>
      </c>
      <c r="AE18" s="10">
        <f t="shared" si="17"/>
        <v>52.891822510000026</v>
      </c>
      <c r="AF18" s="25">
        <v>9531460.767899994</v>
      </c>
      <c r="AG18" s="11">
        <f t="shared" si="18"/>
        <v>953.1460767899994</v>
      </c>
      <c r="AH18" s="25">
        <v>72163.58490000002</v>
      </c>
      <c r="AI18" s="12">
        <f t="shared" si="19"/>
        <v>7.216358490000002</v>
      </c>
      <c r="AJ18" s="25">
        <f t="shared" si="2"/>
        <v>10132542.577899992</v>
      </c>
      <c r="AK18" s="26">
        <f t="shared" si="20"/>
        <v>1013.2542577899992</v>
      </c>
      <c r="AL18" s="25">
        <f t="shared" si="21"/>
        <v>6.019299999999987</v>
      </c>
      <c r="AM18" s="21">
        <f t="shared" si="22"/>
        <v>0.002646202655502144</v>
      </c>
      <c r="AN18" s="25">
        <f t="shared" si="23"/>
        <v>-92.65440000000012</v>
      </c>
      <c r="AO18" s="25">
        <f t="shared" si="24"/>
        <v>14.490500000000004</v>
      </c>
      <c r="AP18" s="25">
        <f t="shared" si="3"/>
        <v>825.5915422100009</v>
      </c>
      <c r="AQ18" s="21">
        <f t="shared" si="25"/>
        <v>0.44897268830806847</v>
      </c>
    </row>
    <row r="19" spans="1:43" s="4" customFormat="1" ht="15">
      <c r="A19" t="s">
        <v>137</v>
      </c>
      <c r="B19" t="s">
        <v>117</v>
      </c>
      <c r="C19" s="3" t="s">
        <v>19</v>
      </c>
      <c r="D19" s="3">
        <v>658912.396315</v>
      </c>
      <c r="E19" s="25">
        <f t="shared" si="4"/>
        <v>65.8912396315</v>
      </c>
      <c r="F19" s="10">
        <v>5650</v>
      </c>
      <c r="G19" s="10">
        <f t="shared" si="0"/>
        <v>0.565</v>
      </c>
      <c r="H19" s="10">
        <v>7711</v>
      </c>
      <c r="I19" s="10">
        <f t="shared" si="5"/>
        <v>0.7711</v>
      </c>
      <c r="J19" s="11">
        <v>129109</v>
      </c>
      <c r="K19" s="11">
        <f t="shared" si="6"/>
        <v>12.9109</v>
      </c>
      <c r="L19" s="11">
        <v>117676</v>
      </c>
      <c r="M19" s="11">
        <f t="shared" si="7"/>
        <v>11.7676</v>
      </c>
      <c r="N19" s="12">
        <v>0</v>
      </c>
      <c r="O19" s="12">
        <f t="shared" si="8"/>
        <v>0</v>
      </c>
      <c r="P19" s="12">
        <v>0</v>
      </c>
      <c r="Q19" s="12">
        <f t="shared" si="9"/>
        <v>0</v>
      </c>
      <c r="R19" s="13">
        <v>11283</v>
      </c>
      <c r="S19" s="13">
        <f t="shared" si="10"/>
        <v>1.1283</v>
      </c>
      <c r="T19" s="13">
        <v>23717</v>
      </c>
      <c r="U19" s="13">
        <f t="shared" si="11"/>
        <v>2.3717</v>
      </c>
      <c r="V19" s="15">
        <f t="shared" si="1"/>
        <v>146042</v>
      </c>
      <c r="W19" s="25">
        <v>873.6816</v>
      </c>
      <c r="X19" s="14">
        <f t="shared" si="12"/>
        <v>0.08736816</v>
      </c>
      <c r="Y19" s="14">
        <v>0</v>
      </c>
      <c r="Z19" s="14">
        <f t="shared" si="13"/>
        <v>0</v>
      </c>
      <c r="AA19" s="16">
        <f t="shared" si="14"/>
        <v>14.6042</v>
      </c>
      <c r="AB19" s="25">
        <f t="shared" si="15"/>
        <v>149977.6816</v>
      </c>
      <c r="AC19" s="26">
        <f t="shared" si="16"/>
        <v>14.997768160000001</v>
      </c>
      <c r="AD19" s="15">
        <v>4691.28</v>
      </c>
      <c r="AE19" s="10">
        <f t="shared" si="17"/>
        <v>0.469128</v>
      </c>
      <c r="AF19" s="15">
        <v>97842.34000000001</v>
      </c>
      <c r="AG19" s="11">
        <f t="shared" si="18"/>
        <v>9.784234000000001</v>
      </c>
      <c r="AH19" s="15"/>
      <c r="AI19" s="12">
        <f t="shared" si="19"/>
        <v>0</v>
      </c>
      <c r="AJ19" s="15">
        <f t="shared" si="2"/>
        <v>102533.62000000001</v>
      </c>
      <c r="AK19" s="16">
        <f t="shared" si="20"/>
        <v>10.253362000000001</v>
      </c>
      <c r="AL19" s="25">
        <f t="shared" si="21"/>
        <v>1.2434</v>
      </c>
      <c r="AM19" s="21">
        <f t="shared" si="22"/>
        <v>0.018870490325478405</v>
      </c>
      <c r="AN19" s="25">
        <f t="shared" si="23"/>
        <v>-1.1433</v>
      </c>
      <c r="AO19" s="25">
        <f t="shared" si="24"/>
        <v>0.20610000000000006</v>
      </c>
      <c r="AP19" s="25">
        <f>(Q19+I19+M19)-AK19</f>
        <v>2.2853379999999994</v>
      </c>
      <c r="AQ19" s="21">
        <f t="shared" si="25"/>
        <v>0.16163020800181052</v>
      </c>
    </row>
    <row r="20" spans="1:43" ht="15">
      <c r="A20" t="s">
        <v>138</v>
      </c>
      <c r="B20" t="s">
        <v>119</v>
      </c>
      <c r="C20" s="2" t="s">
        <v>20</v>
      </c>
      <c r="D20" s="2">
        <v>995713.489951</v>
      </c>
      <c r="E20" s="25">
        <f t="shared" si="4"/>
        <v>99.5713489951</v>
      </c>
      <c r="F20" s="10">
        <v>8260</v>
      </c>
      <c r="G20" s="10">
        <f t="shared" si="0"/>
        <v>0.826</v>
      </c>
      <c r="H20" s="10">
        <v>6629</v>
      </c>
      <c r="I20" s="10">
        <f t="shared" si="5"/>
        <v>0.6629</v>
      </c>
      <c r="J20" s="11">
        <v>514812</v>
      </c>
      <c r="K20" s="11">
        <f t="shared" si="6"/>
        <v>51.4812</v>
      </c>
      <c r="L20" s="11">
        <v>493976</v>
      </c>
      <c r="M20" s="11">
        <f t="shared" si="7"/>
        <v>49.3976</v>
      </c>
      <c r="N20" s="12">
        <v>26865</v>
      </c>
      <c r="O20" s="12">
        <f t="shared" si="8"/>
        <v>2.6865</v>
      </c>
      <c r="P20" s="12">
        <v>32575</v>
      </c>
      <c r="Q20" s="12">
        <f t="shared" si="9"/>
        <v>3.2575</v>
      </c>
      <c r="R20" s="13">
        <v>0</v>
      </c>
      <c r="S20" s="13">
        <f t="shared" si="10"/>
        <v>0</v>
      </c>
      <c r="T20" s="13">
        <v>14895</v>
      </c>
      <c r="U20" s="13">
        <f t="shared" si="11"/>
        <v>1.4895</v>
      </c>
      <c r="V20" s="25">
        <f t="shared" si="1"/>
        <v>549937</v>
      </c>
      <c r="W20" s="25">
        <v>97881.60620000001</v>
      </c>
      <c r="X20" s="14">
        <f t="shared" si="12"/>
        <v>9.788160620000001</v>
      </c>
      <c r="Y20" s="14">
        <v>0</v>
      </c>
      <c r="Z20" s="14">
        <f t="shared" si="13"/>
        <v>0</v>
      </c>
      <c r="AA20" s="26">
        <f t="shared" si="14"/>
        <v>54.9937</v>
      </c>
      <c r="AB20" s="25">
        <f t="shared" si="15"/>
        <v>645956.6062</v>
      </c>
      <c r="AC20" s="26">
        <f t="shared" si="16"/>
        <v>64.59566062</v>
      </c>
      <c r="AD20" s="25">
        <v>6958.0499</v>
      </c>
      <c r="AE20" s="10">
        <f t="shared" si="17"/>
        <v>0.69580499</v>
      </c>
      <c r="AF20" s="25">
        <v>257824.49800000008</v>
      </c>
      <c r="AG20" s="11">
        <f t="shared" si="18"/>
        <v>25.78244980000001</v>
      </c>
      <c r="AH20" s="25">
        <v>18075.6049</v>
      </c>
      <c r="AI20" s="12">
        <f t="shared" si="19"/>
        <v>1.8075604899999997</v>
      </c>
      <c r="AJ20" s="25">
        <f t="shared" si="2"/>
        <v>282858.15280000004</v>
      </c>
      <c r="AK20" s="26">
        <f t="shared" si="20"/>
        <v>28.285815280000005</v>
      </c>
      <c r="AL20" s="25">
        <f t="shared" si="21"/>
        <v>1.4895</v>
      </c>
      <c r="AM20" s="21">
        <f t="shared" si="22"/>
        <v>0.014959122428614479</v>
      </c>
      <c r="AN20" s="25">
        <f t="shared" si="23"/>
        <v>-2.083600000000004</v>
      </c>
      <c r="AO20" s="25">
        <f t="shared" si="24"/>
        <v>-0.1630999999999999</v>
      </c>
      <c r="AP20" s="25">
        <f aca="true" t="shared" si="26" ref="AP20:AP83">(Q20+I20+M20)-AK20</f>
        <v>25.032184719999993</v>
      </c>
      <c r="AQ20" s="21">
        <f t="shared" si="25"/>
        <v>0.4623209834406385</v>
      </c>
    </row>
    <row r="21" spans="1:43" ht="15">
      <c r="A21" t="s">
        <v>139</v>
      </c>
      <c r="B21" t="s">
        <v>125</v>
      </c>
      <c r="C21" s="2" t="s">
        <v>21</v>
      </c>
      <c r="D21" s="2">
        <v>238807.797106</v>
      </c>
      <c r="E21" s="25">
        <f t="shared" si="4"/>
        <v>23.880779710600002</v>
      </c>
      <c r="F21" s="10">
        <v>4</v>
      </c>
      <c r="G21" s="10">
        <f t="shared" si="0"/>
        <v>0.0004</v>
      </c>
      <c r="H21" s="10">
        <v>1543</v>
      </c>
      <c r="I21" s="10">
        <f t="shared" si="5"/>
        <v>0.1543</v>
      </c>
      <c r="J21" s="11">
        <v>193923</v>
      </c>
      <c r="K21" s="11">
        <f t="shared" si="6"/>
        <v>19.3923</v>
      </c>
      <c r="L21" s="11">
        <v>165885</v>
      </c>
      <c r="M21" s="11">
        <f t="shared" si="7"/>
        <v>16.5885</v>
      </c>
      <c r="N21" s="12">
        <v>2978</v>
      </c>
      <c r="O21" s="12">
        <f t="shared" si="8"/>
        <v>0.2978</v>
      </c>
      <c r="P21" s="12">
        <v>22292</v>
      </c>
      <c r="Q21" s="12">
        <f t="shared" si="9"/>
        <v>2.2292</v>
      </c>
      <c r="R21" s="13">
        <v>7863</v>
      </c>
      <c r="S21" s="13">
        <f t="shared" si="10"/>
        <v>0.7863</v>
      </c>
      <c r="T21" s="13">
        <v>10846</v>
      </c>
      <c r="U21" s="13">
        <f t="shared" si="11"/>
        <v>1.0846</v>
      </c>
      <c r="V21" s="25">
        <f t="shared" si="1"/>
        <v>204768</v>
      </c>
      <c r="W21" s="25">
        <v>0</v>
      </c>
      <c r="X21" s="14">
        <f t="shared" si="12"/>
        <v>0</v>
      </c>
      <c r="Y21" s="14">
        <v>0</v>
      </c>
      <c r="Z21" s="14">
        <f t="shared" si="13"/>
        <v>0</v>
      </c>
      <c r="AA21" s="26">
        <f t="shared" si="14"/>
        <v>20.4768</v>
      </c>
      <c r="AB21" s="25">
        <f t="shared" si="15"/>
        <v>200566</v>
      </c>
      <c r="AC21" s="26">
        <f t="shared" si="16"/>
        <v>20.0566</v>
      </c>
      <c r="AD21" s="25">
        <v>442.4468</v>
      </c>
      <c r="AE21" s="10">
        <f t="shared" si="17"/>
        <v>0.04424468</v>
      </c>
      <c r="AF21" s="25">
        <v>159512.7333</v>
      </c>
      <c r="AG21" s="11">
        <f t="shared" si="18"/>
        <v>15.95127333</v>
      </c>
      <c r="AH21" s="25">
        <v>293.2076</v>
      </c>
      <c r="AI21" s="12">
        <f t="shared" si="19"/>
        <v>0.02932076</v>
      </c>
      <c r="AJ21" s="25">
        <f t="shared" si="2"/>
        <v>160248.3877</v>
      </c>
      <c r="AK21" s="26">
        <f t="shared" si="20"/>
        <v>16.02483877</v>
      </c>
      <c r="AL21" s="25">
        <f t="shared" si="21"/>
        <v>0.2983</v>
      </c>
      <c r="AM21" s="21">
        <f t="shared" si="22"/>
        <v>0.01249121693742659</v>
      </c>
      <c r="AN21" s="25">
        <f t="shared" si="23"/>
        <v>-2.803799999999999</v>
      </c>
      <c r="AO21" s="25">
        <f t="shared" si="24"/>
        <v>0.15389999999999998</v>
      </c>
      <c r="AP21" s="25">
        <f t="shared" si="26"/>
        <v>2.9471612300000025</v>
      </c>
      <c r="AQ21" s="21">
        <f t="shared" si="25"/>
        <v>0.14808143933113274</v>
      </c>
    </row>
    <row r="22" spans="1:43" ht="15">
      <c r="A22" t="s">
        <v>140</v>
      </c>
      <c r="B22" t="s">
        <v>119</v>
      </c>
      <c r="C22" s="3" t="s">
        <v>22</v>
      </c>
      <c r="D22" s="3">
        <v>5515039.09347</v>
      </c>
      <c r="E22" s="25">
        <f t="shared" si="4"/>
        <v>551.503909347</v>
      </c>
      <c r="F22" s="17">
        <v>51970</v>
      </c>
      <c r="G22" s="10">
        <f t="shared" si="0"/>
        <v>5.197</v>
      </c>
      <c r="H22" s="17">
        <v>28851</v>
      </c>
      <c r="I22" s="10">
        <f t="shared" si="5"/>
        <v>2.8851</v>
      </c>
      <c r="J22" s="18">
        <v>3507181</v>
      </c>
      <c r="K22" s="11">
        <f t="shared" si="6"/>
        <v>350.7181</v>
      </c>
      <c r="L22" s="18">
        <v>3389274</v>
      </c>
      <c r="M22" s="11">
        <f t="shared" si="7"/>
        <v>338.9274</v>
      </c>
      <c r="N22" s="19">
        <v>5493</v>
      </c>
      <c r="O22" s="12">
        <f t="shared" si="8"/>
        <v>0.5493</v>
      </c>
      <c r="P22" s="19">
        <v>5389</v>
      </c>
      <c r="Q22" s="12">
        <f t="shared" si="9"/>
        <v>0.5389</v>
      </c>
      <c r="R22" s="20">
        <v>59543</v>
      </c>
      <c r="S22" s="13">
        <f t="shared" si="10"/>
        <v>5.9543</v>
      </c>
      <c r="T22" s="20">
        <v>78561</v>
      </c>
      <c r="U22" s="13">
        <f t="shared" si="11"/>
        <v>7.8561</v>
      </c>
      <c r="V22" s="15">
        <f t="shared" si="1"/>
        <v>3624187</v>
      </c>
      <c r="W22" s="25">
        <v>266135.0907000002</v>
      </c>
      <c r="X22" s="14">
        <f t="shared" si="12"/>
        <v>26.613509070000017</v>
      </c>
      <c r="Y22" s="14">
        <v>0</v>
      </c>
      <c r="Z22" s="14">
        <f t="shared" si="13"/>
        <v>0</v>
      </c>
      <c r="AA22" s="26">
        <f t="shared" si="14"/>
        <v>362.4187</v>
      </c>
      <c r="AB22" s="25">
        <f t="shared" si="15"/>
        <v>3768210.0907</v>
      </c>
      <c r="AC22" s="26">
        <f t="shared" si="16"/>
        <v>376.82100907</v>
      </c>
      <c r="AD22" s="25">
        <v>42640.8519</v>
      </c>
      <c r="AE22" s="10">
        <f t="shared" si="17"/>
        <v>4.26408519</v>
      </c>
      <c r="AF22" s="25">
        <v>2908805.1612</v>
      </c>
      <c r="AG22" s="11">
        <f t="shared" si="18"/>
        <v>290.88051612</v>
      </c>
      <c r="AH22" s="25">
        <v>3075.7971</v>
      </c>
      <c r="AI22" s="12">
        <f t="shared" si="19"/>
        <v>0.30757970999999995</v>
      </c>
      <c r="AJ22" s="25">
        <f t="shared" si="2"/>
        <v>2954521.8102</v>
      </c>
      <c r="AK22" s="26">
        <f t="shared" si="20"/>
        <v>295.45218102</v>
      </c>
      <c r="AL22" s="25">
        <f t="shared" si="21"/>
        <v>1.9017999999999997</v>
      </c>
      <c r="AM22" s="21">
        <f t="shared" si="22"/>
        <v>0.003448388973800381</v>
      </c>
      <c r="AN22" s="25">
        <f t="shared" si="23"/>
        <v>-11.790700000000015</v>
      </c>
      <c r="AO22" s="25">
        <f t="shared" si="24"/>
        <v>-2.3119</v>
      </c>
      <c r="AP22" s="25">
        <f t="shared" si="26"/>
        <v>46.899218979999944</v>
      </c>
      <c r="AQ22" s="21">
        <f t="shared" si="25"/>
        <v>0.1350307926583484</v>
      </c>
    </row>
    <row r="23" spans="1:43" ht="15">
      <c r="A23" t="s">
        <v>141</v>
      </c>
      <c r="B23" t="s">
        <v>119</v>
      </c>
      <c r="C23" s="3" t="s">
        <v>23</v>
      </c>
      <c r="D23" s="3">
        <v>114696.311389</v>
      </c>
      <c r="E23" s="25">
        <f t="shared" si="4"/>
        <v>11.469631138899999</v>
      </c>
      <c r="F23" s="10">
        <v>64</v>
      </c>
      <c r="G23" s="10">
        <f t="shared" si="0"/>
        <v>0.0064</v>
      </c>
      <c r="H23" s="10">
        <v>0</v>
      </c>
      <c r="I23" s="10">
        <f t="shared" si="5"/>
        <v>0</v>
      </c>
      <c r="J23" s="11">
        <v>88588</v>
      </c>
      <c r="K23" s="11">
        <f t="shared" si="6"/>
        <v>8.8588</v>
      </c>
      <c r="L23" s="11">
        <v>71322</v>
      </c>
      <c r="M23" s="11">
        <f t="shared" si="7"/>
        <v>7.1322</v>
      </c>
      <c r="N23" s="12">
        <v>0</v>
      </c>
      <c r="O23" s="12">
        <f t="shared" si="8"/>
        <v>0</v>
      </c>
      <c r="P23" s="12">
        <v>0</v>
      </c>
      <c r="Q23" s="12">
        <f t="shared" si="9"/>
        <v>0</v>
      </c>
      <c r="R23" s="13">
        <v>9984</v>
      </c>
      <c r="S23" s="13">
        <f t="shared" si="10"/>
        <v>0.9984</v>
      </c>
      <c r="T23" s="13">
        <v>9658</v>
      </c>
      <c r="U23" s="13">
        <f t="shared" si="11"/>
        <v>0.9658</v>
      </c>
      <c r="V23" s="15">
        <f t="shared" si="1"/>
        <v>98636</v>
      </c>
      <c r="W23" s="25">
        <v>0.0037</v>
      </c>
      <c r="X23" s="14">
        <f t="shared" si="12"/>
        <v>3.7E-07</v>
      </c>
      <c r="Y23" s="14">
        <v>0</v>
      </c>
      <c r="Z23" s="14">
        <f t="shared" si="13"/>
        <v>0</v>
      </c>
      <c r="AA23" s="26">
        <f t="shared" si="14"/>
        <v>9.8636</v>
      </c>
      <c r="AB23" s="25">
        <f t="shared" si="15"/>
        <v>80980.0037</v>
      </c>
      <c r="AC23" s="26">
        <f t="shared" si="16"/>
        <v>8.09800037</v>
      </c>
      <c r="AD23" s="25">
        <v>68.1506</v>
      </c>
      <c r="AE23" s="10">
        <f t="shared" si="17"/>
        <v>0.0068150599999999995</v>
      </c>
      <c r="AF23" s="25">
        <v>67811.711</v>
      </c>
      <c r="AG23" s="11">
        <f t="shared" si="18"/>
        <v>6.7811711</v>
      </c>
      <c r="AH23" s="25">
        <v>0</v>
      </c>
      <c r="AI23" s="12">
        <f t="shared" si="19"/>
        <v>0</v>
      </c>
      <c r="AJ23" s="25">
        <f t="shared" si="2"/>
        <v>67879.86159999999</v>
      </c>
      <c r="AK23" s="26">
        <f t="shared" si="20"/>
        <v>6.787986159999999</v>
      </c>
      <c r="AL23" s="25">
        <f t="shared" si="21"/>
        <v>-0.03259999999999996</v>
      </c>
      <c r="AM23" s="21">
        <f t="shared" si="22"/>
        <v>-0.0028422884402476505</v>
      </c>
      <c r="AN23" s="25">
        <f t="shared" si="23"/>
        <v>-1.7266000000000004</v>
      </c>
      <c r="AO23" s="25">
        <f t="shared" si="24"/>
        <v>-0.0064</v>
      </c>
      <c r="AP23" s="25">
        <f t="shared" si="26"/>
        <v>0.344213840000001</v>
      </c>
      <c r="AQ23" s="21">
        <f t="shared" si="25"/>
        <v>0.04250603111879488</v>
      </c>
    </row>
    <row r="24" spans="1:43" ht="15">
      <c r="A24" t="s">
        <v>142</v>
      </c>
      <c r="B24" t="s">
        <v>143</v>
      </c>
      <c r="C24" s="2" t="s">
        <v>24</v>
      </c>
      <c r="D24" s="2">
        <v>79671.0221254</v>
      </c>
      <c r="E24" s="25">
        <f t="shared" si="4"/>
        <v>7.96710221254</v>
      </c>
      <c r="F24" s="10">
        <v>2777</v>
      </c>
      <c r="G24" s="10">
        <f t="shared" si="0"/>
        <v>0.2777</v>
      </c>
      <c r="H24" s="10">
        <v>2765</v>
      </c>
      <c r="I24" s="10">
        <f t="shared" si="5"/>
        <v>0.2765</v>
      </c>
      <c r="J24" s="11">
        <v>59703</v>
      </c>
      <c r="K24" s="11">
        <f t="shared" si="6"/>
        <v>5.9703</v>
      </c>
      <c r="L24" s="11">
        <v>66356</v>
      </c>
      <c r="M24" s="11">
        <f t="shared" si="7"/>
        <v>6.6356</v>
      </c>
      <c r="N24" s="12">
        <v>0</v>
      </c>
      <c r="O24" s="12">
        <f t="shared" si="8"/>
        <v>0</v>
      </c>
      <c r="P24" s="12">
        <v>0</v>
      </c>
      <c r="Q24" s="12">
        <f t="shared" si="9"/>
        <v>0</v>
      </c>
      <c r="R24" s="13">
        <v>8723</v>
      </c>
      <c r="S24" s="13">
        <f t="shared" si="10"/>
        <v>0.8723</v>
      </c>
      <c r="T24" s="13">
        <v>3463</v>
      </c>
      <c r="U24" s="13">
        <f t="shared" si="11"/>
        <v>0.3463</v>
      </c>
      <c r="V24" s="25">
        <f t="shared" si="1"/>
        <v>71203</v>
      </c>
      <c r="W24" s="25">
        <v>6874.9915</v>
      </c>
      <c r="X24" s="14">
        <f t="shared" si="12"/>
        <v>0.6874991500000001</v>
      </c>
      <c r="Y24" s="14">
        <v>0</v>
      </c>
      <c r="Z24" s="14">
        <f t="shared" si="13"/>
        <v>0</v>
      </c>
      <c r="AA24" s="26">
        <f t="shared" si="14"/>
        <v>7.1203</v>
      </c>
      <c r="AB24" s="25">
        <f t="shared" si="15"/>
        <v>79458.9915</v>
      </c>
      <c r="AC24" s="26">
        <f t="shared" si="16"/>
        <v>7.945899150000001</v>
      </c>
      <c r="AD24" s="25">
        <v>2592.0201</v>
      </c>
      <c r="AE24" s="10">
        <f t="shared" si="17"/>
        <v>0.25920201000000004</v>
      </c>
      <c r="AF24" s="25">
        <v>30575.5507</v>
      </c>
      <c r="AG24" s="11">
        <f t="shared" si="18"/>
        <v>3.05755507</v>
      </c>
      <c r="AH24" s="25">
        <v>0</v>
      </c>
      <c r="AI24" s="12">
        <f t="shared" si="19"/>
        <v>0</v>
      </c>
      <c r="AJ24" s="25">
        <f t="shared" si="2"/>
        <v>33167.5708</v>
      </c>
      <c r="AK24" s="26">
        <f t="shared" si="20"/>
        <v>3.31675708</v>
      </c>
      <c r="AL24" s="25">
        <f t="shared" si="21"/>
        <v>-0.526</v>
      </c>
      <c r="AM24" s="21">
        <f t="shared" si="22"/>
        <v>-0.06602149513936076</v>
      </c>
      <c r="AN24" s="25">
        <f t="shared" si="23"/>
        <v>0.6653000000000002</v>
      </c>
      <c r="AO24" s="25">
        <f t="shared" si="24"/>
        <v>-0.0011999999999999789</v>
      </c>
      <c r="AP24" s="25">
        <f t="shared" si="26"/>
        <v>3.5953429200000007</v>
      </c>
      <c r="AQ24" s="21">
        <f t="shared" si="25"/>
        <v>0.5149519357195034</v>
      </c>
    </row>
    <row r="25" spans="1:43" ht="15">
      <c r="A25" t="s">
        <v>144</v>
      </c>
      <c r="B25" t="s">
        <v>134</v>
      </c>
      <c r="C25" s="2" t="s">
        <v>25</v>
      </c>
      <c r="D25" s="2">
        <v>118427.470465</v>
      </c>
      <c r="E25" s="25">
        <f t="shared" si="4"/>
        <v>11.842747046500001</v>
      </c>
      <c r="F25" s="10">
        <v>7488</v>
      </c>
      <c r="G25" s="10">
        <f t="shared" si="0"/>
        <v>0.7488</v>
      </c>
      <c r="H25" s="10">
        <v>8810</v>
      </c>
      <c r="I25" s="10">
        <f t="shared" si="5"/>
        <v>0.881</v>
      </c>
      <c r="J25" s="11">
        <v>94165</v>
      </c>
      <c r="K25" s="11">
        <f t="shared" si="6"/>
        <v>9.4165</v>
      </c>
      <c r="L25" s="11">
        <v>93817</v>
      </c>
      <c r="M25" s="11">
        <f t="shared" si="7"/>
        <v>9.3817</v>
      </c>
      <c r="N25" s="12">
        <v>300</v>
      </c>
      <c r="O25" s="12">
        <f t="shared" si="8"/>
        <v>0.03</v>
      </c>
      <c r="P25" s="12">
        <v>281</v>
      </c>
      <c r="Q25" s="12">
        <f t="shared" si="9"/>
        <v>0.0281</v>
      </c>
      <c r="R25" s="13">
        <v>4731</v>
      </c>
      <c r="S25" s="13">
        <f t="shared" si="10"/>
        <v>0.4731</v>
      </c>
      <c r="T25" s="13">
        <v>2473</v>
      </c>
      <c r="U25" s="13">
        <f t="shared" si="11"/>
        <v>0.2473</v>
      </c>
      <c r="V25" s="25">
        <f t="shared" si="1"/>
        <v>106684</v>
      </c>
      <c r="W25" s="25">
        <v>7794.5247</v>
      </c>
      <c r="X25" s="14">
        <f t="shared" si="12"/>
        <v>0.77945247</v>
      </c>
      <c r="Y25" s="14">
        <v>0</v>
      </c>
      <c r="Z25" s="14">
        <f t="shared" si="13"/>
        <v>0</v>
      </c>
      <c r="AA25" s="26">
        <f t="shared" si="14"/>
        <v>10.6684</v>
      </c>
      <c r="AB25" s="25">
        <f t="shared" si="15"/>
        <v>113175.5247</v>
      </c>
      <c r="AC25" s="26">
        <f t="shared" si="16"/>
        <v>11.317552469999999</v>
      </c>
      <c r="AD25" s="25">
        <v>6753.8622</v>
      </c>
      <c r="AE25" s="10">
        <f t="shared" si="17"/>
        <v>0.6753862199999999</v>
      </c>
      <c r="AF25" s="25">
        <v>77202.7932</v>
      </c>
      <c r="AG25" s="11">
        <f t="shared" si="18"/>
        <v>7.72027932</v>
      </c>
      <c r="AH25" s="25">
        <v>0</v>
      </c>
      <c r="AI25" s="12">
        <f t="shared" si="19"/>
        <v>0</v>
      </c>
      <c r="AJ25" s="25">
        <f t="shared" si="2"/>
        <v>83956.6554</v>
      </c>
      <c r="AK25" s="26">
        <f t="shared" si="20"/>
        <v>8.39566554</v>
      </c>
      <c r="AL25" s="25">
        <f t="shared" si="21"/>
        <v>-0.22580000000000003</v>
      </c>
      <c r="AM25" s="21">
        <f t="shared" si="22"/>
        <v>-0.019066522244662217</v>
      </c>
      <c r="AN25" s="25">
        <f t="shared" si="23"/>
        <v>-0.03479999999999883</v>
      </c>
      <c r="AO25" s="25">
        <f t="shared" si="24"/>
        <v>0.13219999999999998</v>
      </c>
      <c r="AP25" s="25">
        <f t="shared" si="26"/>
        <v>1.8951344600000013</v>
      </c>
      <c r="AQ25" s="21">
        <f t="shared" si="25"/>
        <v>0.19624260492280304</v>
      </c>
    </row>
    <row r="26" spans="1:43" ht="15">
      <c r="A26" t="s">
        <v>145</v>
      </c>
      <c r="B26" t="s">
        <v>117</v>
      </c>
      <c r="C26" s="2" t="s">
        <v>26</v>
      </c>
      <c r="D26" s="2">
        <v>43148.2727041</v>
      </c>
      <c r="E26" s="25">
        <f t="shared" si="4"/>
        <v>4.31482727041</v>
      </c>
      <c r="F26" s="10">
        <v>0</v>
      </c>
      <c r="G26" s="10">
        <f t="shared" si="0"/>
        <v>0</v>
      </c>
      <c r="H26" s="10">
        <v>0</v>
      </c>
      <c r="I26" s="10">
        <f t="shared" si="5"/>
        <v>0</v>
      </c>
      <c r="J26" s="11">
        <v>24839</v>
      </c>
      <c r="K26" s="11">
        <f t="shared" si="6"/>
        <v>2.4839</v>
      </c>
      <c r="L26" s="11">
        <v>10355</v>
      </c>
      <c r="M26" s="11">
        <f t="shared" si="7"/>
        <v>1.0355</v>
      </c>
      <c r="N26" s="12">
        <v>145</v>
      </c>
      <c r="O26" s="12">
        <f t="shared" si="8"/>
        <v>0.0145</v>
      </c>
      <c r="P26" s="12">
        <v>175</v>
      </c>
      <c r="Q26" s="12">
        <f t="shared" si="9"/>
        <v>0.0175</v>
      </c>
      <c r="R26" s="13">
        <v>1284</v>
      </c>
      <c r="S26" s="13">
        <f t="shared" si="10"/>
        <v>0.1284</v>
      </c>
      <c r="T26" s="13">
        <v>1720</v>
      </c>
      <c r="U26" s="13">
        <f t="shared" si="11"/>
        <v>0.172</v>
      </c>
      <c r="V26" s="25">
        <f t="shared" si="1"/>
        <v>26268</v>
      </c>
      <c r="W26" s="25">
        <v>0</v>
      </c>
      <c r="X26" s="14">
        <f t="shared" si="12"/>
        <v>0</v>
      </c>
      <c r="Y26" s="14">
        <v>0</v>
      </c>
      <c r="Z26" s="14">
        <f t="shared" si="13"/>
        <v>0</v>
      </c>
      <c r="AA26" s="26">
        <f t="shared" si="14"/>
        <v>2.6268</v>
      </c>
      <c r="AB26" s="25">
        <f t="shared" si="15"/>
        <v>12250</v>
      </c>
      <c r="AC26" s="26">
        <f t="shared" si="16"/>
        <v>1.225</v>
      </c>
      <c r="AD26" s="25">
        <v>0</v>
      </c>
      <c r="AE26" s="10">
        <f t="shared" si="17"/>
        <v>0</v>
      </c>
      <c r="AF26" s="25">
        <v>9214.5163</v>
      </c>
      <c r="AG26" s="11">
        <f t="shared" si="18"/>
        <v>0.92145163</v>
      </c>
      <c r="AH26" s="25">
        <v>0</v>
      </c>
      <c r="AI26" s="12">
        <f t="shared" si="19"/>
        <v>0</v>
      </c>
      <c r="AJ26" s="25">
        <f t="shared" si="2"/>
        <v>9214.5163</v>
      </c>
      <c r="AK26" s="26">
        <f t="shared" si="20"/>
        <v>0.92145163</v>
      </c>
      <c r="AL26" s="25">
        <f t="shared" si="21"/>
        <v>0.0436</v>
      </c>
      <c r="AM26" s="21">
        <f t="shared" si="22"/>
        <v>0.01010469186078382</v>
      </c>
      <c r="AN26" s="25">
        <f t="shared" si="23"/>
        <v>-1.4484000000000001</v>
      </c>
      <c r="AO26" s="25">
        <f t="shared" si="24"/>
        <v>0</v>
      </c>
      <c r="AP26" s="25">
        <f t="shared" si="26"/>
        <v>0.1315483700000002</v>
      </c>
      <c r="AQ26" s="21">
        <f t="shared" si="25"/>
        <v>0.10738642448979607</v>
      </c>
    </row>
    <row r="27" spans="1:43" ht="15">
      <c r="A27" t="s">
        <v>146</v>
      </c>
      <c r="B27" t="s">
        <v>119</v>
      </c>
      <c r="C27" s="2" t="s">
        <v>27</v>
      </c>
      <c r="D27" s="2">
        <v>5118716.56641</v>
      </c>
      <c r="E27" s="25">
        <f t="shared" si="4"/>
        <v>511.871656641</v>
      </c>
      <c r="F27" s="10">
        <v>82286</v>
      </c>
      <c r="G27" s="10">
        <f t="shared" si="0"/>
        <v>8.2286</v>
      </c>
      <c r="H27" s="10">
        <v>72681</v>
      </c>
      <c r="I27" s="10">
        <f t="shared" si="5"/>
        <v>7.2681</v>
      </c>
      <c r="J27" s="11">
        <v>2550752</v>
      </c>
      <c r="K27" s="11">
        <f t="shared" si="6"/>
        <v>255.0752</v>
      </c>
      <c r="L27" s="11">
        <v>2465477</v>
      </c>
      <c r="M27" s="11">
        <f t="shared" si="7"/>
        <v>246.5477</v>
      </c>
      <c r="N27" s="12">
        <v>115915</v>
      </c>
      <c r="O27" s="12">
        <f t="shared" si="8"/>
        <v>11.5915</v>
      </c>
      <c r="P27" s="12">
        <v>147778</v>
      </c>
      <c r="Q27" s="12">
        <f t="shared" si="9"/>
        <v>14.7778</v>
      </c>
      <c r="R27" s="13">
        <v>52529</v>
      </c>
      <c r="S27" s="13">
        <f t="shared" si="10"/>
        <v>5.2529</v>
      </c>
      <c r="T27" s="13">
        <v>67457</v>
      </c>
      <c r="U27" s="13">
        <f t="shared" si="11"/>
        <v>6.7457</v>
      </c>
      <c r="V27" s="25">
        <f t="shared" si="1"/>
        <v>2801482</v>
      </c>
      <c r="W27" s="25">
        <v>80251.19079999997</v>
      </c>
      <c r="X27" s="14">
        <f t="shared" si="12"/>
        <v>8.025119079999996</v>
      </c>
      <c r="Y27" s="14">
        <v>0</v>
      </c>
      <c r="Z27" s="14">
        <f t="shared" si="13"/>
        <v>0</v>
      </c>
      <c r="AA27" s="26">
        <f t="shared" si="14"/>
        <v>280.1482</v>
      </c>
      <c r="AB27" s="25">
        <f t="shared" si="15"/>
        <v>2833644.1908</v>
      </c>
      <c r="AC27" s="26">
        <f t="shared" si="16"/>
        <v>283.36441908</v>
      </c>
      <c r="AD27" s="25">
        <v>95389.8878</v>
      </c>
      <c r="AE27" s="10">
        <f t="shared" si="17"/>
        <v>9.53898878</v>
      </c>
      <c r="AF27" s="25">
        <v>2257024.7913</v>
      </c>
      <c r="AG27" s="11">
        <f t="shared" si="18"/>
        <v>225.70247913000003</v>
      </c>
      <c r="AH27" s="25">
        <v>76812.4477</v>
      </c>
      <c r="AI27" s="12">
        <f t="shared" si="19"/>
        <v>7.68124477</v>
      </c>
      <c r="AJ27" s="25">
        <f t="shared" si="2"/>
        <v>2429227.1268</v>
      </c>
      <c r="AK27" s="26">
        <f t="shared" si="20"/>
        <v>242.92271268000002</v>
      </c>
      <c r="AL27" s="25">
        <f t="shared" si="21"/>
        <v>1.4928</v>
      </c>
      <c r="AM27" s="21">
        <f t="shared" si="22"/>
        <v>0.002916356044786773</v>
      </c>
      <c r="AN27" s="25">
        <f t="shared" si="23"/>
        <v>-8.527500000000003</v>
      </c>
      <c r="AO27" s="25">
        <f t="shared" si="24"/>
        <v>-0.9605000000000006</v>
      </c>
      <c r="AP27" s="25">
        <f t="shared" si="26"/>
        <v>25.670887319999963</v>
      </c>
      <c r="AQ27" s="21">
        <f t="shared" si="25"/>
        <v>0.09576145188293246</v>
      </c>
    </row>
    <row r="28" spans="1:43" ht="15">
      <c r="A28" t="s">
        <v>147</v>
      </c>
      <c r="B28" t="s">
        <v>119</v>
      </c>
      <c r="C28" s="2" t="s">
        <v>28</v>
      </c>
      <c r="D28" s="2">
        <v>61658.6485923</v>
      </c>
      <c r="E28" s="25">
        <f t="shared" si="4"/>
        <v>6.16586485923</v>
      </c>
      <c r="F28" s="10">
        <v>156</v>
      </c>
      <c r="G28" s="10">
        <f t="shared" si="0"/>
        <v>0.0156</v>
      </c>
      <c r="H28" s="10">
        <v>0</v>
      </c>
      <c r="I28" s="10">
        <f t="shared" si="5"/>
        <v>0</v>
      </c>
      <c r="J28" s="11">
        <v>37893</v>
      </c>
      <c r="K28" s="11">
        <f t="shared" si="6"/>
        <v>3.7893</v>
      </c>
      <c r="L28" s="11">
        <v>38141</v>
      </c>
      <c r="M28" s="11">
        <f t="shared" si="7"/>
        <v>3.8141</v>
      </c>
      <c r="N28" s="12">
        <v>0</v>
      </c>
      <c r="O28" s="12">
        <f t="shared" si="8"/>
        <v>0</v>
      </c>
      <c r="P28" s="12">
        <v>0</v>
      </c>
      <c r="Q28" s="12">
        <f t="shared" si="9"/>
        <v>0</v>
      </c>
      <c r="R28" s="13">
        <v>0</v>
      </c>
      <c r="S28" s="13">
        <f t="shared" si="10"/>
        <v>0</v>
      </c>
      <c r="T28" s="13">
        <v>0</v>
      </c>
      <c r="U28" s="13">
        <f t="shared" si="11"/>
        <v>0</v>
      </c>
      <c r="V28" s="25">
        <f t="shared" si="1"/>
        <v>38049</v>
      </c>
      <c r="W28" s="25">
        <v>0</v>
      </c>
      <c r="X28" s="14">
        <f t="shared" si="12"/>
        <v>0</v>
      </c>
      <c r="Y28" s="14">
        <v>0</v>
      </c>
      <c r="Z28" s="14">
        <f t="shared" si="13"/>
        <v>0</v>
      </c>
      <c r="AA28" s="26">
        <f t="shared" si="14"/>
        <v>3.8049</v>
      </c>
      <c r="AB28" s="25">
        <f t="shared" si="15"/>
        <v>38141</v>
      </c>
      <c r="AC28" s="26">
        <f t="shared" si="16"/>
        <v>3.8141</v>
      </c>
      <c r="AD28" s="25">
        <v>0</v>
      </c>
      <c r="AE28" s="10">
        <f t="shared" si="17"/>
        <v>0</v>
      </c>
      <c r="AF28" s="25">
        <v>10363.3955</v>
      </c>
      <c r="AG28" s="11">
        <f t="shared" si="18"/>
        <v>1.03633955</v>
      </c>
      <c r="AH28" s="25">
        <v>0</v>
      </c>
      <c r="AI28" s="12">
        <f t="shared" si="19"/>
        <v>0</v>
      </c>
      <c r="AJ28" s="25">
        <f t="shared" si="2"/>
        <v>10363.3955</v>
      </c>
      <c r="AK28" s="26">
        <f t="shared" si="20"/>
        <v>1.03633955</v>
      </c>
      <c r="AL28" s="25">
        <f t="shared" si="21"/>
        <v>0</v>
      </c>
      <c r="AM28" s="21">
        <f t="shared" si="22"/>
        <v>0</v>
      </c>
      <c r="AN28" s="25">
        <f t="shared" si="23"/>
        <v>0.024799999999999933</v>
      </c>
      <c r="AO28" s="25">
        <f t="shared" si="24"/>
        <v>-0.0156</v>
      </c>
      <c r="AP28" s="25">
        <f t="shared" si="26"/>
        <v>2.7777604499999997</v>
      </c>
      <c r="AQ28" s="21">
        <f t="shared" si="25"/>
        <v>0.7282872630502608</v>
      </c>
    </row>
    <row r="29" spans="1:43" ht="15">
      <c r="A29" t="s">
        <v>148</v>
      </c>
      <c r="B29" t="s">
        <v>119</v>
      </c>
      <c r="C29" s="2" t="s">
        <v>29</v>
      </c>
      <c r="D29" s="2">
        <v>2834406.43497</v>
      </c>
      <c r="E29" s="25">
        <f t="shared" si="4"/>
        <v>283.440643497</v>
      </c>
      <c r="F29" s="10">
        <v>25404</v>
      </c>
      <c r="G29" s="10">
        <f t="shared" si="0"/>
        <v>2.5404</v>
      </c>
      <c r="H29" s="10">
        <v>20892</v>
      </c>
      <c r="I29" s="10">
        <f t="shared" si="5"/>
        <v>2.0892</v>
      </c>
      <c r="J29" s="11">
        <v>2501755</v>
      </c>
      <c r="K29" s="11">
        <f t="shared" si="6"/>
        <v>250.1755</v>
      </c>
      <c r="L29" s="11">
        <v>2241268</v>
      </c>
      <c r="M29" s="11">
        <f t="shared" si="7"/>
        <v>224.1268</v>
      </c>
      <c r="N29" s="12">
        <v>0</v>
      </c>
      <c r="O29" s="12">
        <f t="shared" si="8"/>
        <v>0</v>
      </c>
      <c r="P29" s="12">
        <v>0</v>
      </c>
      <c r="Q29" s="12">
        <f t="shared" si="9"/>
        <v>0</v>
      </c>
      <c r="R29" s="13">
        <v>48018</v>
      </c>
      <c r="S29" s="13">
        <f t="shared" si="10"/>
        <v>4.8018</v>
      </c>
      <c r="T29" s="13">
        <v>87869</v>
      </c>
      <c r="U29" s="13">
        <f t="shared" si="11"/>
        <v>8.7869</v>
      </c>
      <c r="V29" s="25">
        <f t="shared" si="1"/>
        <v>2575177</v>
      </c>
      <c r="W29" s="25">
        <v>111991.27050000001</v>
      </c>
      <c r="X29" s="14">
        <f t="shared" si="12"/>
        <v>11.199127050000001</v>
      </c>
      <c r="Y29" s="14">
        <v>0</v>
      </c>
      <c r="Z29" s="14">
        <f t="shared" si="13"/>
        <v>0</v>
      </c>
      <c r="AA29" s="26">
        <f t="shared" si="14"/>
        <v>257.5177</v>
      </c>
      <c r="AB29" s="25">
        <f t="shared" si="15"/>
        <v>2462020.2705</v>
      </c>
      <c r="AC29" s="26">
        <f t="shared" si="16"/>
        <v>246.20202705</v>
      </c>
      <c r="AD29" s="25">
        <v>43096.4904</v>
      </c>
      <c r="AE29" s="10">
        <f t="shared" si="17"/>
        <v>4.30964904</v>
      </c>
      <c r="AF29" s="25">
        <v>1892972.3398</v>
      </c>
      <c r="AG29" s="11">
        <f t="shared" si="18"/>
        <v>189.29723398</v>
      </c>
      <c r="AH29" s="25">
        <v>0</v>
      </c>
      <c r="AI29" s="12">
        <f t="shared" si="19"/>
        <v>0</v>
      </c>
      <c r="AJ29" s="25">
        <f t="shared" si="2"/>
        <v>1936068.8302</v>
      </c>
      <c r="AK29" s="26">
        <f t="shared" si="20"/>
        <v>193.60688302</v>
      </c>
      <c r="AL29" s="25">
        <f t="shared" si="21"/>
        <v>3.985099999999999</v>
      </c>
      <c r="AM29" s="21">
        <f t="shared" si="22"/>
        <v>0.014059733815281783</v>
      </c>
      <c r="AN29" s="25">
        <f t="shared" si="23"/>
        <v>-26.048699999999997</v>
      </c>
      <c r="AO29" s="25">
        <f t="shared" si="24"/>
        <v>-0.45120000000000005</v>
      </c>
      <c r="AP29" s="25">
        <f t="shared" si="26"/>
        <v>32.60911698000001</v>
      </c>
      <c r="AQ29" s="21">
        <f t="shared" si="25"/>
        <v>0.14000514774356343</v>
      </c>
    </row>
    <row r="30" spans="1:43" ht="15">
      <c r="A30" t="s">
        <v>149</v>
      </c>
      <c r="B30" t="s">
        <v>119</v>
      </c>
      <c r="C30" s="2" t="s">
        <v>30</v>
      </c>
      <c r="D30" s="2">
        <v>1346916.24319</v>
      </c>
      <c r="E30" s="25">
        <f t="shared" si="4"/>
        <v>134.691624319</v>
      </c>
      <c r="F30" s="10">
        <v>0</v>
      </c>
      <c r="G30" s="10">
        <f t="shared" si="0"/>
        <v>0</v>
      </c>
      <c r="H30" s="10">
        <v>0</v>
      </c>
      <c r="I30" s="10">
        <f t="shared" si="5"/>
        <v>0</v>
      </c>
      <c r="J30" s="11">
        <v>949748</v>
      </c>
      <c r="K30" s="11">
        <f t="shared" si="6"/>
        <v>94.9748</v>
      </c>
      <c r="L30" s="11">
        <v>935732</v>
      </c>
      <c r="M30" s="11">
        <f t="shared" si="7"/>
        <v>93.5732</v>
      </c>
      <c r="N30" s="12">
        <v>0</v>
      </c>
      <c r="O30" s="12">
        <f t="shared" si="8"/>
        <v>0</v>
      </c>
      <c r="P30" s="12">
        <v>0</v>
      </c>
      <c r="Q30" s="12">
        <f t="shared" si="9"/>
        <v>0</v>
      </c>
      <c r="R30" s="13">
        <v>95313</v>
      </c>
      <c r="S30" s="13">
        <f t="shared" si="10"/>
        <v>9.5313</v>
      </c>
      <c r="T30" s="13">
        <v>69950</v>
      </c>
      <c r="U30" s="13">
        <f t="shared" si="11"/>
        <v>6.995</v>
      </c>
      <c r="V30" s="25">
        <f t="shared" si="1"/>
        <v>1045061</v>
      </c>
      <c r="W30" s="25">
        <v>67011.51460000001</v>
      </c>
      <c r="X30" s="14">
        <f t="shared" si="12"/>
        <v>6.701151460000001</v>
      </c>
      <c r="Y30" s="14">
        <v>0</v>
      </c>
      <c r="Z30" s="14">
        <f t="shared" si="13"/>
        <v>0</v>
      </c>
      <c r="AA30" s="26">
        <f t="shared" si="14"/>
        <v>104.5061</v>
      </c>
      <c r="AB30" s="25">
        <f t="shared" si="15"/>
        <v>1072693.5146</v>
      </c>
      <c r="AC30" s="26">
        <f t="shared" si="16"/>
        <v>107.26935146000001</v>
      </c>
      <c r="AD30" s="25">
        <v>0</v>
      </c>
      <c r="AE30" s="10">
        <f t="shared" si="17"/>
        <v>0</v>
      </c>
      <c r="AF30" s="25">
        <v>609416.0042</v>
      </c>
      <c r="AG30" s="11">
        <f t="shared" si="18"/>
        <v>60.94160041999999</v>
      </c>
      <c r="AH30" s="25">
        <v>0</v>
      </c>
      <c r="AI30" s="12">
        <f t="shared" si="19"/>
        <v>0</v>
      </c>
      <c r="AJ30" s="25">
        <f t="shared" si="2"/>
        <v>609416.0042</v>
      </c>
      <c r="AK30" s="26">
        <f t="shared" si="20"/>
        <v>60.94160041999999</v>
      </c>
      <c r="AL30" s="25">
        <f t="shared" si="21"/>
        <v>-2.5362999999999998</v>
      </c>
      <c r="AM30" s="21">
        <f t="shared" si="22"/>
        <v>-0.018830421066072345</v>
      </c>
      <c r="AN30" s="25">
        <f t="shared" si="23"/>
        <v>-1.401600000000002</v>
      </c>
      <c r="AO30" s="25">
        <f t="shared" si="24"/>
        <v>0</v>
      </c>
      <c r="AP30" s="25">
        <f t="shared" si="26"/>
        <v>32.63159958000001</v>
      </c>
      <c r="AQ30" s="21">
        <f t="shared" si="25"/>
        <v>0.3244723439417232</v>
      </c>
    </row>
    <row r="31" spans="1:43" s="4" customFormat="1" ht="15">
      <c r="A31" t="s">
        <v>150</v>
      </c>
      <c r="B31" t="s">
        <v>119</v>
      </c>
      <c r="C31" s="3" t="s">
        <v>31</v>
      </c>
      <c r="D31" s="3">
        <v>12601142.1357</v>
      </c>
      <c r="E31" s="25">
        <f t="shared" si="4"/>
        <v>1260.11421357</v>
      </c>
      <c r="F31" s="10">
        <v>253947</v>
      </c>
      <c r="G31" s="10">
        <f t="shared" si="0"/>
        <v>25.3947</v>
      </c>
      <c r="H31" s="10">
        <v>325643</v>
      </c>
      <c r="I31" s="10">
        <f t="shared" si="5"/>
        <v>32.5643</v>
      </c>
      <c r="J31" s="11">
        <v>6325892</v>
      </c>
      <c r="K31" s="11">
        <f t="shared" si="6"/>
        <v>632.5892</v>
      </c>
      <c r="L31" s="11">
        <v>6498467</v>
      </c>
      <c r="M31" s="11">
        <f t="shared" si="7"/>
        <v>649.8467</v>
      </c>
      <c r="N31" s="12">
        <v>382060</v>
      </c>
      <c r="O31" s="12">
        <f t="shared" si="8"/>
        <v>38.206</v>
      </c>
      <c r="P31" s="12">
        <v>393173</v>
      </c>
      <c r="Q31" s="12">
        <f t="shared" si="9"/>
        <v>39.3173</v>
      </c>
      <c r="R31" s="13">
        <v>148426</v>
      </c>
      <c r="S31" s="13">
        <f t="shared" si="10"/>
        <v>14.8426</v>
      </c>
      <c r="T31" s="13">
        <v>212018</v>
      </c>
      <c r="U31" s="13">
        <f t="shared" si="11"/>
        <v>21.2018</v>
      </c>
      <c r="V31" s="15">
        <f t="shared" si="1"/>
        <v>7110325</v>
      </c>
      <c r="W31" s="25">
        <v>298158.2803</v>
      </c>
      <c r="X31" s="14">
        <f t="shared" si="12"/>
        <v>29.81582803</v>
      </c>
      <c r="Y31" s="14">
        <v>0</v>
      </c>
      <c r="Z31" s="14">
        <f t="shared" si="13"/>
        <v>0</v>
      </c>
      <c r="AA31" s="16">
        <f t="shared" si="14"/>
        <v>711.0325</v>
      </c>
      <c r="AB31" s="25">
        <f t="shared" si="15"/>
        <v>7727459.2803</v>
      </c>
      <c r="AC31" s="26">
        <f t="shared" si="16"/>
        <v>772.74592803</v>
      </c>
      <c r="AD31" s="15">
        <v>268665.621</v>
      </c>
      <c r="AE31" s="10">
        <f t="shared" si="17"/>
        <v>26.8665621</v>
      </c>
      <c r="AF31" s="15">
        <v>5352227.8267</v>
      </c>
      <c r="AG31" s="11">
        <f t="shared" si="18"/>
        <v>535.22278267</v>
      </c>
      <c r="AH31" s="15">
        <v>130887.508</v>
      </c>
      <c r="AI31" s="12">
        <f t="shared" si="19"/>
        <v>13.0887508</v>
      </c>
      <c r="AJ31" s="15">
        <f t="shared" si="2"/>
        <v>5751780.955700001</v>
      </c>
      <c r="AK31" s="16">
        <f t="shared" si="20"/>
        <v>575.1780955700001</v>
      </c>
      <c r="AL31" s="25">
        <f t="shared" si="21"/>
        <v>6.3591999999999995</v>
      </c>
      <c r="AM31" s="21">
        <f t="shared" si="22"/>
        <v>0.005046526681088613</v>
      </c>
      <c r="AN31" s="25">
        <f t="shared" si="23"/>
        <v>17.25750000000005</v>
      </c>
      <c r="AO31" s="25">
        <f t="shared" si="24"/>
        <v>7.169600000000003</v>
      </c>
      <c r="AP31" s="25">
        <f t="shared" si="26"/>
        <v>146.55020443</v>
      </c>
      <c r="AQ31" s="21">
        <f t="shared" si="25"/>
        <v>0.20630244928739527</v>
      </c>
    </row>
    <row r="32" spans="1:43" ht="15">
      <c r="A32" t="s">
        <v>151</v>
      </c>
      <c r="B32" t="s">
        <v>117</v>
      </c>
      <c r="C32" s="2" t="s">
        <v>32</v>
      </c>
      <c r="D32" s="2">
        <v>252089.682788</v>
      </c>
      <c r="E32" s="25">
        <f t="shared" si="4"/>
        <v>25.2089682788</v>
      </c>
      <c r="F32" s="10">
        <v>0</v>
      </c>
      <c r="G32" s="10">
        <f t="shared" si="0"/>
        <v>0</v>
      </c>
      <c r="H32" s="10">
        <v>0</v>
      </c>
      <c r="I32" s="10">
        <f t="shared" si="5"/>
        <v>0</v>
      </c>
      <c r="J32" s="11">
        <v>232715</v>
      </c>
      <c r="K32" s="11">
        <f t="shared" si="6"/>
        <v>23.2715</v>
      </c>
      <c r="L32" s="11">
        <v>217134</v>
      </c>
      <c r="M32" s="11">
        <f t="shared" si="7"/>
        <v>21.7134</v>
      </c>
      <c r="N32" s="12">
        <v>0</v>
      </c>
      <c r="O32" s="12">
        <f t="shared" si="8"/>
        <v>0</v>
      </c>
      <c r="P32" s="12">
        <v>0</v>
      </c>
      <c r="Q32" s="12">
        <f t="shared" si="9"/>
        <v>0</v>
      </c>
      <c r="R32" s="13">
        <v>0</v>
      </c>
      <c r="S32" s="13">
        <f t="shared" si="10"/>
        <v>0</v>
      </c>
      <c r="T32" s="13">
        <v>3486</v>
      </c>
      <c r="U32" s="13">
        <f t="shared" si="11"/>
        <v>0.3486</v>
      </c>
      <c r="V32" s="25">
        <f t="shared" si="1"/>
        <v>232715</v>
      </c>
      <c r="W32" s="25">
        <v>3062.2643000000003</v>
      </c>
      <c r="X32" s="14">
        <f t="shared" si="12"/>
        <v>0.30622643000000005</v>
      </c>
      <c r="Y32" s="14">
        <v>0</v>
      </c>
      <c r="Z32" s="14">
        <f t="shared" si="13"/>
        <v>0</v>
      </c>
      <c r="AA32" s="26">
        <f t="shared" si="14"/>
        <v>23.2715</v>
      </c>
      <c r="AB32" s="25">
        <f t="shared" si="15"/>
        <v>223682.2643</v>
      </c>
      <c r="AC32" s="26">
        <f t="shared" si="16"/>
        <v>22.36822643</v>
      </c>
      <c r="AD32" s="25">
        <v>0</v>
      </c>
      <c r="AE32" s="10">
        <f t="shared" si="17"/>
        <v>0</v>
      </c>
      <c r="AF32" s="25">
        <v>166394.9555</v>
      </c>
      <c r="AG32" s="11">
        <f t="shared" si="18"/>
        <v>16.63949555</v>
      </c>
      <c r="AH32" s="25">
        <v>0</v>
      </c>
      <c r="AI32" s="12">
        <f t="shared" si="19"/>
        <v>0</v>
      </c>
      <c r="AJ32" s="25">
        <f t="shared" si="2"/>
        <v>166394.9555</v>
      </c>
      <c r="AK32" s="26">
        <f t="shared" si="20"/>
        <v>16.63949555</v>
      </c>
      <c r="AL32" s="25">
        <f t="shared" si="21"/>
        <v>0.3486</v>
      </c>
      <c r="AM32" s="21">
        <f t="shared" si="22"/>
        <v>0.013828412021651927</v>
      </c>
      <c r="AN32" s="25">
        <f t="shared" si="23"/>
        <v>-1.5580999999999996</v>
      </c>
      <c r="AO32" s="25">
        <f t="shared" si="24"/>
        <v>0</v>
      </c>
      <c r="AP32" s="25">
        <f t="shared" si="26"/>
        <v>5.073904450000001</v>
      </c>
      <c r="AQ32" s="21">
        <f t="shared" si="25"/>
        <v>0.22998388405402956</v>
      </c>
    </row>
    <row r="33" spans="1:43" ht="15">
      <c r="A33" t="s">
        <v>152</v>
      </c>
      <c r="B33" t="s">
        <v>117</v>
      </c>
      <c r="C33" s="2" t="s">
        <v>33</v>
      </c>
      <c r="D33" s="2">
        <v>23214.6034919</v>
      </c>
      <c r="E33" s="25">
        <f t="shared" si="4"/>
        <v>2.32146034919</v>
      </c>
      <c r="F33" s="10">
        <v>0</v>
      </c>
      <c r="G33" s="10">
        <f t="shared" si="0"/>
        <v>0</v>
      </c>
      <c r="H33" s="10">
        <v>0</v>
      </c>
      <c r="I33" s="10">
        <f t="shared" si="5"/>
        <v>0</v>
      </c>
      <c r="J33" s="11">
        <v>4266</v>
      </c>
      <c r="K33" s="11">
        <f t="shared" si="6"/>
        <v>0.4266</v>
      </c>
      <c r="L33" s="11">
        <v>5143</v>
      </c>
      <c r="M33" s="11">
        <f t="shared" si="7"/>
        <v>0.5143</v>
      </c>
      <c r="N33" s="12">
        <v>0</v>
      </c>
      <c r="O33" s="12">
        <f t="shared" si="8"/>
        <v>0</v>
      </c>
      <c r="P33" s="12">
        <v>0</v>
      </c>
      <c r="Q33" s="12">
        <f t="shared" si="9"/>
        <v>0</v>
      </c>
      <c r="R33" s="13">
        <v>14334</v>
      </c>
      <c r="S33" s="13">
        <f t="shared" si="10"/>
        <v>1.4334</v>
      </c>
      <c r="T33" s="13">
        <v>1697</v>
      </c>
      <c r="U33" s="13">
        <f t="shared" si="11"/>
        <v>0.1697</v>
      </c>
      <c r="V33" s="25">
        <f t="shared" si="1"/>
        <v>18600</v>
      </c>
      <c r="W33" s="25">
        <v>3258.5285000000003</v>
      </c>
      <c r="X33" s="14">
        <f t="shared" si="12"/>
        <v>0.32585285</v>
      </c>
      <c r="Y33" s="14">
        <v>0</v>
      </c>
      <c r="Z33" s="14">
        <f t="shared" si="13"/>
        <v>0</v>
      </c>
      <c r="AA33" s="26">
        <f t="shared" si="14"/>
        <v>1.86</v>
      </c>
      <c r="AB33" s="25">
        <f t="shared" si="15"/>
        <v>10098.5285</v>
      </c>
      <c r="AC33" s="26">
        <f t="shared" si="16"/>
        <v>1.0098528500000001</v>
      </c>
      <c r="AD33" s="25">
        <v>0</v>
      </c>
      <c r="AE33" s="10">
        <f t="shared" si="17"/>
        <v>0</v>
      </c>
      <c r="AF33" s="25">
        <v>1098.3719</v>
      </c>
      <c r="AG33" s="11">
        <f t="shared" si="18"/>
        <v>0.10983719000000002</v>
      </c>
      <c r="AH33" s="25">
        <v>0</v>
      </c>
      <c r="AI33" s="12">
        <f t="shared" si="19"/>
        <v>0</v>
      </c>
      <c r="AJ33" s="25">
        <f t="shared" si="2"/>
        <v>1098.3719</v>
      </c>
      <c r="AK33" s="26">
        <f t="shared" si="20"/>
        <v>0.10983719000000002</v>
      </c>
      <c r="AL33" s="25">
        <f t="shared" si="21"/>
        <v>-1.2637</v>
      </c>
      <c r="AM33" s="21">
        <f t="shared" si="22"/>
        <v>-0.5443556253032399</v>
      </c>
      <c r="AN33" s="25">
        <f t="shared" si="23"/>
        <v>0.0877</v>
      </c>
      <c r="AO33" s="25">
        <f t="shared" si="24"/>
        <v>0</v>
      </c>
      <c r="AP33" s="25">
        <f t="shared" si="26"/>
        <v>0.40446280999999995</v>
      </c>
      <c r="AQ33" s="21">
        <f t="shared" si="25"/>
        <v>0.5913198976608187</v>
      </c>
    </row>
    <row r="34" spans="1:43" ht="15">
      <c r="A34" t="s">
        <v>153</v>
      </c>
      <c r="B34" t="s">
        <v>119</v>
      </c>
      <c r="C34" s="2" t="s">
        <v>34</v>
      </c>
      <c r="D34" s="2">
        <v>31361626.3124</v>
      </c>
      <c r="E34" s="25">
        <f t="shared" si="4"/>
        <v>3136.16263124</v>
      </c>
      <c r="F34" s="10">
        <v>1653892</v>
      </c>
      <c r="G34" s="10">
        <f t="shared" si="0"/>
        <v>165.3892</v>
      </c>
      <c r="H34" s="10">
        <v>1980001</v>
      </c>
      <c r="I34" s="10">
        <f t="shared" si="5"/>
        <v>198.0001</v>
      </c>
      <c r="J34" s="11">
        <v>5321160</v>
      </c>
      <c r="K34" s="11">
        <f t="shared" si="6"/>
        <v>532.116</v>
      </c>
      <c r="L34" s="11">
        <v>5511713</v>
      </c>
      <c r="M34" s="11">
        <f t="shared" si="7"/>
        <v>551.1713</v>
      </c>
      <c r="N34" s="12">
        <v>323481</v>
      </c>
      <c r="O34" s="12">
        <f t="shared" si="8"/>
        <v>32.3481</v>
      </c>
      <c r="P34" s="12">
        <v>198714</v>
      </c>
      <c r="Q34" s="12">
        <f t="shared" si="9"/>
        <v>19.8714</v>
      </c>
      <c r="R34" s="13">
        <v>3156754</v>
      </c>
      <c r="S34" s="13">
        <f t="shared" si="10"/>
        <v>315.6754</v>
      </c>
      <c r="T34" s="13">
        <v>2485727</v>
      </c>
      <c r="U34" s="13">
        <f t="shared" si="11"/>
        <v>248.5727</v>
      </c>
      <c r="V34" s="25">
        <f t="shared" si="1"/>
        <v>10455287</v>
      </c>
      <c r="W34" s="25">
        <v>1099609.5417000006</v>
      </c>
      <c r="X34" s="14">
        <f t="shared" si="12"/>
        <v>109.96095417000006</v>
      </c>
      <c r="Y34" s="14">
        <v>56570.0739</v>
      </c>
      <c r="Z34" s="14">
        <f t="shared" si="13"/>
        <v>5.65700739</v>
      </c>
      <c r="AA34" s="26">
        <f t="shared" si="14"/>
        <v>1045.5287</v>
      </c>
      <c r="AB34" s="25">
        <f t="shared" si="15"/>
        <v>11332334.6156</v>
      </c>
      <c r="AC34" s="26">
        <f t="shared" si="16"/>
        <v>1133.23346156</v>
      </c>
      <c r="AD34" s="25">
        <v>1297237.2135</v>
      </c>
      <c r="AE34" s="10">
        <f t="shared" si="17"/>
        <v>129.72372135</v>
      </c>
      <c r="AF34" s="25">
        <v>592750.2319</v>
      </c>
      <c r="AG34" s="11">
        <f t="shared" si="18"/>
        <v>59.27502319</v>
      </c>
      <c r="AH34" s="25">
        <v>93033.471</v>
      </c>
      <c r="AI34" s="12">
        <f t="shared" si="19"/>
        <v>9.3033471</v>
      </c>
      <c r="AJ34" s="25">
        <f t="shared" si="2"/>
        <v>1983020.9164</v>
      </c>
      <c r="AK34" s="26">
        <f t="shared" si="20"/>
        <v>198.30209164</v>
      </c>
      <c r="AL34" s="25">
        <f t="shared" si="21"/>
        <v>-67.10270000000003</v>
      </c>
      <c r="AM34" s="21">
        <f t="shared" si="22"/>
        <v>-0.021396435035471503</v>
      </c>
      <c r="AN34" s="25">
        <f t="shared" si="23"/>
        <v>19.05529999999999</v>
      </c>
      <c r="AO34" s="25">
        <f t="shared" si="24"/>
        <v>32.610900000000015</v>
      </c>
      <c r="AP34" s="25">
        <f t="shared" si="26"/>
        <v>570.74070836</v>
      </c>
      <c r="AQ34" s="21">
        <f t="shared" si="25"/>
        <v>0.6963518601041416</v>
      </c>
    </row>
    <row r="35" spans="1:43" ht="15">
      <c r="A35" t="s">
        <v>154</v>
      </c>
      <c r="B35" t="s">
        <v>134</v>
      </c>
      <c r="C35" s="2" t="s">
        <v>35</v>
      </c>
      <c r="D35" s="2">
        <v>283949.285949</v>
      </c>
      <c r="E35" s="25">
        <f t="shared" si="4"/>
        <v>28.394928594899998</v>
      </c>
      <c r="F35" s="10">
        <v>46564</v>
      </c>
      <c r="G35" s="10">
        <f t="shared" si="0"/>
        <v>4.6564</v>
      </c>
      <c r="H35" s="10">
        <v>44871</v>
      </c>
      <c r="I35" s="10">
        <f t="shared" si="5"/>
        <v>4.4871</v>
      </c>
      <c r="J35" s="11">
        <v>194523</v>
      </c>
      <c r="K35" s="11">
        <f t="shared" si="6"/>
        <v>19.4523</v>
      </c>
      <c r="L35" s="11">
        <v>182711</v>
      </c>
      <c r="M35" s="11">
        <f t="shared" si="7"/>
        <v>18.2711</v>
      </c>
      <c r="N35" s="12">
        <v>0</v>
      </c>
      <c r="O35" s="12">
        <f t="shared" si="8"/>
        <v>0</v>
      </c>
      <c r="P35" s="12">
        <v>0</v>
      </c>
      <c r="Q35" s="12">
        <f t="shared" si="9"/>
        <v>0</v>
      </c>
      <c r="R35" s="13">
        <v>12637</v>
      </c>
      <c r="S35" s="13">
        <f t="shared" si="10"/>
        <v>1.2637</v>
      </c>
      <c r="T35" s="13">
        <v>12725</v>
      </c>
      <c r="U35" s="13">
        <f t="shared" si="11"/>
        <v>1.2725</v>
      </c>
      <c r="V35" s="25">
        <f t="shared" si="1"/>
        <v>253724</v>
      </c>
      <c r="W35" s="25">
        <v>4494.5286</v>
      </c>
      <c r="X35" s="14">
        <f t="shared" si="12"/>
        <v>0.44945285999999995</v>
      </c>
      <c r="Y35" s="14">
        <v>0</v>
      </c>
      <c r="Z35" s="14">
        <f t="shared" si="13"/>
        <v>0</v>
      </c>
      <c r="AA35" s="26">
        <f t="shared" si="14"/>
        <v>25.3724</v>
      </c>
      <c r="AB35" s="25">
        <f t="shared" si="15"/>
        <v>244801.5286</v>
      </c>
      <c r="AC35" s="26">
        <f t="shared" si="16"/>
        <v>24.48015286</v>
      </c>
      <c r="AD35" s="25">
        <v>51575.5985</v>
      </c>
      <c r="AE35" s="10">
        <f t="shared" si="17"/>
        <v>5.15755985</v>
      </c>
      <c r="AF35" s="25">
        <v>143377.2866</v>
      </c>
      <c r="AG35" s="11">
        <f t="shared" si="18"/>
        <v>14.33772866</v>
      </c>
      <c r="AH35" s="25">
        <v>0</v>
      </c>
      <c r="AI35" s="12">
        <f t="shared" si="19"/>
        <v>0</v>
      </c>
      <c r="AJ35" s="25">
        <f t="shared" si="2"/>
        <v>194952.88509999998</v>
      </c>
      <c r="AK35" s="26">
        <f t="shared" si="20"/>
        <v>19.495288509999998</v>
      </c>
      <c r="AL35" s="25">
        <f t="shared" si="21"/>
        <v>0.008799999999999919</v>
      </c>
      <c r="AM35" s="21">
        <f t="shared" si="22"/>
        <v>0.0003099144965478266</v>
      </c>
      <c r="AN35" s="25">
        <f t="shared" si="23"/>
        <v>-1.1812000000000005</v>
      </c>
      <c r="AO35" s="25">
        <f t="shared" si="24"/>
        <v>-0.16929999999999978</v>
      </c>
      <c r="AP35" s="25">
        <f t="shared" si="26"/>
        <v>3.262911490000004</v>
      </c>
      <c r="AQ35" s="21">
        <f t="shared" si="25"/>
        <v>0.1669554989868808</v>
      </c>
    </row>
    <row r="36" spans="1:43" ht="15">
      <c r="A36" t="s">
        <v>155</v>
      </c>
      <c r="B36" t="s">
        <v>134</v>
      </c>
      <c r="C36" s="2" t="s">
        <v>36</v>
      </c>
      <c r="D36" s="2">
        <v>1708622.69454</v>
      </c>
      <c r="E36" s="25">
        <f t="shared" si="4"/>
        <v>170.862269454</v>
      </c>
      <c r="F36" s="10">
        <v>377275</v>
      </c>
      <c r="G36" s="10">
        <f aca="true" t="shared" si="27" ref="G36:G67">F36/10000</f>
        <v>37.7275</v>
      </c>
      <c r="H36" s="10">
        <v>378613</v>
      </c>
      <c r="I36" s="10">
        <f t="shared" si="5"/>
        <v>37.8613</v>
      </c>
      <c r="J36" s="11">
        <v>1235042</v>
      </c>
      <c r="K36" s="11">
        <f t="shared" si="6"/>
        <v>123.5042</v>
      </c>
      <c r="L36" s="11">
        <v>1208817</v>
      </c>
      <c r="M36" s="11">
        <f t="shared" si="7"/>
        <v>120.8817</v>
      </c>
      <c r="N36" s="12">
        <v>17426</v>
      </c>
      <c r="O36" s="12">
        <f t="shared" si="8"/>
        <v>1.7426</v>
      </c>
      <c r="P36" s="12">
        <v>19012</v>
      </c>
      <c r="Q36" s="12">
        <f t="shared" si="9"/>
        <v>1.9012</v>
      </c>
      <c r="R36" s="13">
        <v>15521</v>
      </c>
      <c r="S36" s="13">
        <f t="shared" si="10"/>
        <v>1.5521</v>
      </c>
      <c r="T36" s="13">
        <v>16237</v>
      </c>
      <c r="U36" s="13">
        <f t="shared" si="11"/>
        <v>1.6237</v>
      </c>
      <c r="V36" s="25">
        <f aca="true" t="shared" si="28" ref="V36:V67">F36+J36+N36+R36</f>
        <v>1645264</v>
      </c>
      <c r="W36" s="25">
        <v>43088.8587</v>
      </c>
      <c r="X36" s="14">
        <f t="shared" si="12"/>
        <v>4.30888587</v>
      </c>
      <c r="Y36" s="14">
        <v>0</v>
      </c>
      <c r="Z36" s="14">
        <f t="shared" si="13"/>
        <v>0</v>
      </c>
      <c r="AA36" s="26">
        <f t="shared" si="14"/>
        <v>164.5264</v>
      </c>
      <c r="AB36" s="25">
        <f t="shared" si="15"/>
        <v>1665767.8587</v>
      </c>
      <c r="AC36" s="26">
        <f t="shared" si="16"/>
        <v>166.57678587</v>
      </c>
      <c r="AD36" s="25">
        <v>428490.7093</v>
      </c>
      <c r="AE36" s="10">
        <f t="shared" si="17"/>
        <v>42.849070929999996</v>
      </c>
      <c r="AF36" s="25">
        <v>953254.7504</v>
      </c>
      <c r="AG36" s="11">
        <f t="shared" si="18"/>
        <v>95.32547504</v>
      </c>
      <c r="AH36" s="25">
        <v>594.0765</v>
      </c>
      <c r="AI36" s="12">
        <f t="shared" si="19"/>
        <v>0.05940765</v>
      </c>
      <c r="AJ36" s="25">
        <f aca="true" t="shared" si="29" ref="AJ36:AJ67">AD36+AF36+AH36</f>
        <v>1382339.5362</v>
      </c>
      <c r="AK36" s="26">
        <f t="shared" si="20"/>
        <v>138.23395362</v>
      </c>
      <c r="AL36" s="25">
        <f t="shared" si="21"/>
        <v>0.07159999999999989</v>
      </c>
      <c r="AM36" s="21">
        <f t="shared" si="22"/>
        <v>0.0004190509714567278</v>
      </c>
      <c r="AN36" s="25">
        <f t="shared" si="23"/>
        <v>-2.6225000000000023</v>
      </c>
      <c r="AO36" s="25">
        <f t="shared" si="24"/>
        <v>0.1338000000000008</v>
      </c>
      <c r="AP36" s="25">
        <f t="shared" si="26"/>
        <v>22.410246380000018</v>
      </c>
      <c r="AQ36" s="21">
        <f t="shared" si="25"/>
        <v>0.1801371179664103</v>
      </c>
    </row>
    <row r="37" spans="1:43" ht="15">
      <c r="A37" t="s">
        <v>155</v>
      </c>
      <c r="B37" t="s">
        <v>119</v>
      </c>
      <c r="C37" s="2" t="s">
        <v>37</v>
      </c>
      <c r="D37" s="2">
        <v>1907165.70172</v>
      </c>
      <c r="E37" s="25">
        <f t="shared" si="4"/>
        <v>190.716570172</v>
      </c>
      <c r="F37" s="10">
        <v>389028</v>
      </c>
      <c r="G37" s="10">
        <f t="shared" si="27"/>
        <v>38.9028</v>
      </c>
      <c r="H37" s="10">
        <v>389999</v>
      </c>
      <c r="I37" s="10">
        <f t="shared" si="5"/>
        <v>38.9999</v>
      </c>
      <c r="J37" s="11">
        <v>1255187</v>
      </c>
      <c r="K37" s="11">
        <f t="shared" si="6"/>
        <v>125.5187</v>
      </c>
      <c r="L37" s="11">
        <v>1231095</v>
      </c>
      <c r="M37" s="11">
        <f t="shared" si="7"/>
        <v>123.1095</v>
      </c>
      <c r="N37" s="12">
        <v>19890</v>
      </c>
      <c r="O37" s="12">
        <f t="shared" si="8"/>
        <v>1.989</v>
      </c>
      <c r="P37" s="12">
        <v>21531</v>
      </c>
      <c r="Q37" s="12">
        <f t="shared" si="9"/>
        <v>2.1531</v>
      </c>
      <c r="R37" s="13">
        <v>15521</v>
      </c>
      <c r="S37" s="13">
        <f t="shared" si="10"/>
        <v>1.5521</v>
      </c>
      <c r="T37" s="13">
        <v>19119</v>
      </c>
      <c r="U37" s="13">
        <f t="shared" si="11"/>
        <v>1.9119</v>
      </c>
      <c r="V37" s="25">
        <f t="shared" si="28"/>
        <v>1679626</v>
      </c>
      <c r="W37" s="25">
        <v>43088.8587</v>
      </c>
      <c r="X37" s="14">
        <f t="shared" si="12"/>
        <v>4.30888587</v>
      </c>
      <c r="Y37" s="14">
        <v>0</v>
      </c>
      <c r="Z37" s="14">
        <f t="shared" si="13"/>
        <v>0</v>
      </c>
      <c r="AA37" s="26">
        <f t="shared" si="14"/>
        <v>167.9626</v>
      </c>
      <c r="AB37" s="25">
        <f t="shared" si="15"/>
        <v>1704832.8587</v>
      </c>
      <c r="AC37" s="26">
        <f t="shared" si="16"/>
        <v>170.48328587</v>
      </c>
      <c r="AD37" s="25">
        <v>481275.716</v>
      </c>
      <c r="AE37" s="10">
        <f t="shared" si="17"/>
        <v>48.1275716</v>
      </c>
      <c r="AF37" s="25">
        <v>1025560.5144</v>
      </c>
      <c r="AG37" s="11">
        <f t="shared" si="18"/>
        <v>102.55605144</v>
      </c>
      <c r="AH37" s="25">
        <v>5509.3705</v>
      </c>
      <c r="AI37" s="12">
        <f t="shared" si="19"/>
        <v>0.55093705</v>
      </c>
      <c r="AJ37" s="25">
        <f t="shared" si="29"/>
        <v>1512345.6009</v>
      </c>
      <c r="AK37" s="26">
        <f t="shared" si="20"/>
        <v>151.23456009</v>
      </c>
      <c r="AL37" s="25">
        <f t="shared" si="21"/>
        <v>0.3597999999999999</v>
      </c>
      <c r="AM37" s="21">
        <f t="shared" si="22"/>
        <v>0.0018865691621630465</v>
      </c>
      <c r="AN37" s="25">
        <f t="shared" si="23"/>
        <v>-2.4091999999999985</v>
      </c>
      <c r="AO37" s="25">
        <f t="shared" si="24"/>
        <v>0.09709999999999752</v>
      </c>
      <c r="AP37" s="25">
        <f t="shared" si="26"/>
        <v>13.027939909999986</v>
      </c>
      <c r="AQ37" s="21">
        <f t="shared" si="25"/>
        <v>0.10244144785314656</v>
      </c>
    </row>
    <row r="38" spans="1:43" ht="15">
      <c r="A38" t="s">
        <v>156</v>
      </c>
      <c r="B38" t="s">
        <v>134</v>
      </c>
      <c r="C38" s="2" t="s">
        <v>38</v>
      </c>
      <c r="D38" s="2">
        <v>5651381.46788</v>
      </c>
      <c r="E38" s="25">
        <f t="shared" si="4"/>
        <v>565.1381467880001</v>
      </c>
      <c r="F38" s="10">
        <v>1729181</v>
      </c>
      <c r="G38" s="10">
        <f t="shared" si="27"/>
        <v>172.9181</v>
      </c>
      <c r="H38" s="10">
        <v>1622808</v>
      </c>
      <c r="I38" s="10">
        <f t="shared" si="5"/>
        <v>162.2808</v>
      </c>
      <c r="J38" s="11">
        <v>2602653</v>
      </c>
      <c r="K38" s="11">
        <f t="shared" si="6"/>
        <v>260.2653</v>
      </c>
      <c r="L38" s="11">
        <v>1765963</v>
      </c>
      <c r="M38" s="11">
        <f t="shared" si="7"/>
        <v>176.5963</v>
      </c>
      <c r="N38" s="12">
        <v>0</v>
      </c>
      <c r="O38" s="12">
        <f t="shared" si="8"/>
        <v>0</v>
      </c>
      <c r="P38" s="12">
        <v>142</v>
      </c>
      <c r="Q38" s="12">
        <f t="shared" si="9"/>
        <v>0.0142</v>
      </c>
      <c r="R38" s="13">
        <v>411447</v>
      </c>
      <c r="S38" s="13">
        <f t="shared" si="10"/>
        <v>41.1447</v>
      </c>
      <c r="T38" s="13">
        <v>991017</v>
      </c>
      <c r="U38" s="13">
        <f t="shared" si="11"/>
        <v>99.1017</v>
      </c>
      <c r="V38" s="25">
        <f t="shared" si="28"/>
        <v>4743281</v>
      </c>
      <c r="W38" s="25">
        <v>135541.98969999998</v>
      </c>
      <c r="X38" s="14">
        <f t="shared" si="12"/>
        <v>13.554198969999998</v>
      </c>
      <c r="Y38" s="14">
        <v>0</v>
      </c>
      <c r="Z38" s="14">
        <f t="shared" si="13"/>
        <v>0</v>
      </c>
      <c r="AA38" s="26">
        <f t="shared" si="14"/>
        <v>474.3281</v>
      </c>
      <c r="AB38" s="25">
        <f t="shared" si="15"/>
        <v>4515471.9897</v>
      </c>
      <c r="AC38" s="26">
        <f t="shared" si="16"/>
        <v>451.54719896999995</v>
      </c>
      <c r="AD38" s="25">
        <v>981586.5757</v>
      </c>
      <c r="AE38" s="10">
        <f t="shared" si="17"/>
        <v>98.15865757</v>
      </c>
      <c r="AF38" s="25">
        <v>1003213.7267</v>
      </c>
      <c r="AG38" s="11">
        <f t="shared" si="18"/>
        <v>100.32137267</v>
      </c>
      <c r="AH38" s="25">
        <v>0</v>
      </c>
      <c r="AI38" s="12">
        <f t="shared" si="19"/>
        <v>0</v>
      </c>
      <c r="AJ38" s="25">
        <f t="shared" si="29"/>
        <v>1984800.3024</v>
      </c>
      <c r="AK38" s="26">
        <f t="shared" si="20"/>
        <v>198.48003024</v>
      </c>
      <c r="AL38" s="25">
        <f t="shared" si="21"/>
        <v>57.956999999999994</v>
      </c>
      <c r="AM38" s="21">
        <f t="shared" si="22"/>
        <v>0.10255368590742356</v>
      </c>
      <c r="AN38" s="25">
        <f t="shared" si="23"/>
        <v>-83.66900000000001</v>
      </c>
      <c r="AO38" s="25">
        <f t="shared" si="24"/>
        <v>-10.63730000000001</v>
      </c>
      <c r="AP38" s="25">
        <f t="shared" si="26"/>
        <v>140.41126976</v>
      </c>
      <c r="AQ38" s="21">
        <f t="shared" si="25"/>
        <v>0.5092675251947503</v>
      </c>
    </row>
    <row r="39" spans="1:43" ht="15">
      <c r="A39" t="s">
        <v>157</v>
      </c>
      <c r="B39" t="s">
        <v>134</v>
      </c>
      <c r="C39" s="3" t="s">
        <v>39</v>
      </c>
      <c r="D39" s="3">
        <v>640565.122691</v>
      </c>
      <c r="E39" s="25">
        <f t="shared" si="4"/>
        <v>64.0565122691</v>
      </c>
      <c r="F39" s="10">
        <v>52743</v>
      </c>
      <c r="G39" s="10">
        <f t="shared" si="27"/>
        <v>5.2743</v>
      </c>
      <c r="H39" s="10">
        <v>99039</v>
      </c>
      <c r="I39" s="10">
        <f t="shared" si="5"/>
        <v>9.9039</v>
      </c>
      <c r="J39" s="11">
        <v>504971</v>
      </c>
      <c r="K39" s="11">
        <f t="shared" si="6"/>
        <v>50.4971</v>
      </c>
      <c r="L39" s="11">
        <v>455335</v>
      </c>
      <c r="M39" s="11">
        <f t="shared" si="7"/>
        <v>45.5335</v>
      </c>
      <c r="N39" s="12">
        <v>974</v>
      </c>
      <c r="O39" s="12">
        <f t="shared" si="8"/>
        <v>0.0974</v>
      </c>
      <c r="P39" s="12">
        <v>1198</v>
      </c>
      <c r="Q39" s="12">
        <f t="shared" si="9"/>
        <v>0.1198</v>
      </c>
      <c r="R39" s="13">
        <v>10448</v>
      </c>
      <c r="S39" s="13">
        <f t="shared" si="10"/>
        <v>1.0448</v>
      </c>
      <c r="T39" s="13">
        <v>11791</v>
      </c>
      <c r="U39" s="13">
        <f t="shared" si="11"/>
        <v>1.1791</v>
      </c>
      <c r="V39" s="15">
        <f t="shared" si="28"/>
        <v>569136</v>
      </c>
      <c r="W39" s="25">
        <v>1127.7024</v>
      </c>
      <c r="X39" s="14">
        <f t="shared" si="12"/>
        <v>0.11277024</v>
      </c>
      <c r="Y39" s="14">
        <v>0</v>
      </c>
      <c r="Z39" s="14">
        <f t="shared" si="13"/>
        <v>0</v>
      </c>
      <c r="AA39" s="26">
        <f t="shared" si="14"/>
        <v>56.9136</v>
      </c>
      <c r="AB39" s="25">
        <f t="shared" si="15"/>
        <v>568490.7024</v>
      </c>
      <c r="AC39" s="26">
        <f t="shared" si="16"/>
        <v>56.849070239999996</v>
      </c>
      <c r="AD39" s="25">
        <v>106050.1527</v>
      </c>
      <c r="AE39" s="10">
        <f t="shared" si="17"/>
        <v>10.60501527</v>
      </c>
      <c r="AF39" s="25">
        <v>404198.9772</v>
      </c>
      <c r="AG39" s="11">
        <f t="shared" si="18"/>
        <v>40.41989772</v>
      </c>
      <c r="AH39" s="25">
        <v>1.0831</v>
      </c>
      <c r="AI39" s="12">
        <f t="shared" si="19"/>
        <v>0.00010831</v>
      </c>
      <c r="AJ39" s="25">
        <f t="shared" si="29"/>
        <v>510250.21300000005</v>
      </c>
      <c r="AK39" s="26">
        <f t="shared" si="20"/>
        <v>51.025021300000006</v>
      </c>
      <c r="AL39" s="25">
        <f t="shared" si="21"/>
        <v>0.13430000000000009</v>
      </c>
      <c r="AM39" s="21">
        <f t="shared" si="22"/>
        <v>0.002096586205564998</v>
      </c>
      <c r="AN39" s="25">
        <f t="shared" si="23"/>
        <v>-4.963600000000007</v>
      </c>
      <c r="AO39" s="25">
        <f t="shared" si="24"/>
        <v>4.6296</v>
      </c>
      <c r="AP39" s="25">
        <f t="shared" si="26"/>
        <v>4.532178699999989</v>
      </c>
      <c r="AQ39" s="21">
        <f t="shared" si="25"/>
        <v>0.09677442753307516</v>
      </c>
    </row>
    <row r="40" spans="1:43" ht="15">
      <c r="A40" t="s">
        <v>158</v>
      </c>
      <c r="B40" t="s">
        <v>128</v>
      </c>
      <c r="C40" s="2" t="s">
        <v>40</v>
      </c>
      <c r="D40" s="2">
        <v>99840.0671333</v>
      </c>
      <c r="E40" s="25">
        <f t="shared" si="4"/>
        <v>9.98400671333</v>
      </c>
      <c r="F40" s="10">
        <v>0</v>
      </c>
      <c r="G40" s="10">
        <f t="shared" si="27"/>
        <v>0</v>
      </c>
      <c r="H40" s="10">
        <v>0</v>
      </c>
      <c r="I40" s="10">
        <f t="shared" si="5"/>
        <v>0</v>
      </c>
      <c r="J40" s="11">
        <v>89651</v>
      </c>
      <c r="K40" s="11">
        <f t="shared" si="6"/>
        <v>8.9651</v>
      </c>
      <c r="L40" s="11">
        <v>88575</v>
      </c>
      <c r="M40" s="11">
        <f t="shared" si="7"/>
        <v>8.8575</v>
      </c>
      <c r="N40" s="12">
        <v>464</v>
      </c>
      <c r="O40" s="12">
        <f t="shared" si="8"/>
        <v>0.0464</v>
      </c>
      <c r="P40" s="12">
        <v>0</v>
      </c>
      <c r="Q40" s="12">
        <f t="shared" si="9"/>
        <v>0</v>
      </c>
      <c r="R40" s="13">
        <v>0</v>
      </c>
      <c r="S40" s="13">
        <f t="shared" si="10"/>
        <v>0</v>
      </c>
      <c r="T40" s="13">
        <v>1411</v>
      </c>
      <c r="U40" s="13">
        <f t="shared" si="11"/>
        <v>0.1411</v>
      </c>
      <c r="V40" s="25">
        <f t="shared" si="28"/>
        <v>90115</v>
      </c>
      <c r="W40" s="25">
        <v>9467.8215</v>
      </c>
      <c r="X40" s="14">
        <f t="shared" si="12"/>
        <v>0.94678215</v>
      </c>
      <c r="Y40" s="14">
        <v>0</v>
      </c>
      <c r="Z40" s="14">
        <f t="shared" si="13"/>
        <v>0</v>
      </c>
      <c r="AA40" s="26">
        <f t="shared" si="14"/>
        <v>9.0115</v>
      </c>
      <c r="AB40" s="25">
        <f t="shared" si="15"/>
        <v>99453.8215</v>
      </c>
      <c r="AC40" s="26">
        <f t="shared" si="16"/>
        <v>9.94538215</v>
      </c>
      <c r="AD40" s="25">
        <v>0</v>
      </c>
      <c r="AE40" s="10">
        <f t="shared" si="17"/>
        <v>0</v>
      </c>
      <c r="AF40" s="25">
        <v>83318.0382</v>
      </c>
      <c r="AG40" s="11">
        <f t="shared" si="18"/>
        <v>8.33180382</v>
      </c>
      <c r="AH40" s="25">
        <v>0</v>
      </c>
      <c r="AI40" s="12">
        <f t="shared" si="19"/>
        <v>0</v>
      </c>
      <c r="AJ40" s="25">
        <f t="shared" si="29"/>
        <v>83318.0382</v>
      </c>
      <c r="AK40" s="26">
        <f t="shared" si="20"/>
        <v>8.33180382</v>
      </c>
      <c r="AL40" s="25">
        <f t="shared" si="21"/>
        <v>0.1411</v>
      </c>
      <c r="AM40" s="21">
        <f t="shared" si="22"/>
        <v>0.014132602676600008</v>
      </c>
      <c r="AN40" s="25">
        <f t="shared" si="23"/>
        <v>-0.1075999999999997</v>
      </c>
      <c r="AO40" s="25">
        <f t="shared" si="24"/>
        <v>0</v>
      </c>
      <c r="AP40" s="25">
        <f t="shared" si="26"/>
        <v>0.5256961800000006</v>
      </c>
      <c r="AQ40" s="21">
        <f t="shared" si="25"/>
        <v>0.05841977418709584</v>
      </c>
    </row>
    <row r="41" spans="1:43" ht="15">
      <c r="A41" t="s">
        <v>159</v>
      </c>
      <c r="B41" t="s">
        <v>125</v>
      </c>
      <c r="C41" s="3" t="s">
        <v>41</v>
      </c>
      <c r="D41" s="3">
        <v>711752.651051</v>
      </c>
      <c r="E41" s="25">
        <f t="shared" si="4"/>
        <v>71.1752651051</v>
      </c>
      <c r="F41" s="10">
        <v>19791</v>
      </c>
      <c r="G41" s="10">
        <f t="shared" si="27"/>
        <v>1.9791</v>
      </c>
      <c r="H41" s="10">
        <v>51851</v>
      </c>
      <c r="I41" s="10">
        <f t="shared" si="5"/>
        <v>5.1851</v>
      </c>
      <c r="J41" s="11">
        <v>463790</v>
      </c>
      <c r="K41" s="11">
        <f t="shared" si="6"/>
        <v>46.379</v>
      </c>
      <c r="L41" s="11">
        <v>346757</v>
      </c>
      <c r="M41" s="11">
        <f t="shared" si="7"/>
        <v>34.6757</v>
      </c>
      <c r="N41" s="12">
        <v>0</v>
      </c>
      <c r="O41" s="12">
        <f t="shared" si="8"/>
        <v>0</v>
      </c>
      <c r="P41" s="12">
        <v>0</v>
      </c>
      <c r="Q41" s="12">
        <f t="shared" si="9"/>
        <v>0</v>
      </c>
      <c r="R41" s="13">
        <v>33530</v>
      </c>
      <c r="S41" s="13">
        <f t="shared" si="10"/>
        <v>3.353</v>
      </c>
      <c r="T41" s="13">
        <v>33214</v>
      </c>
      <c r="U41" s="13">
        <f t="shared" si="11"/>
        <v>3.3214</v>
      </c>
      <c r="V41" s="15">
        <f t="shared" si="28"/>
        <v>517111</v>
      </c>
      <c r="W41" s="25">
        <v>90919.46820000002</v>
      </c>
      <c r="X41" s="14">
        <f t="shared" si="12"/>
        <v>9.091946820000002</v>
      </c>
      <c r="Y41" s="14">
        <v>0</v>
      </c>
      <c r="Z41" s="14">
        <f t="shared" si="13"/>
        <v>0</v>
      </c>
      <c r="AA41" s="26">
        <f t="shared" si="14"/>
        <v>51.7111</v>
      </c>
      <c r="AB41" s="25">
        <f t="shared" si="15"/>
        <v>522741.4682</v>
      </c>
      <c r="AC41" s="26">
        <f t="shared" si="16"/>
        <v>52.27414682</v>
      </c>
      <c r="AD41" s="25">
        <v>45135.7818</v>
      </c>
      <c r="AE41" s="10">
        <f t="shared" si="17"/>
        <v>4.51357818</v>
      </c>
      <c r="AF41" s="25">
        <v>93479.3488</v>
      </c>
      <c r="AG41" s="11">
        <f t="shared" si="18"/>
        <v>9.34793488</v>
      </c>
      <c r="AH41" s="25">
        <v>0</v>
      </c>
      <c r="AI41" s="12">
        <f t="shared" si="19"/>
        <v>0</v>
      </c>
      <c r="AJ41" s="25">
        <f t="shared" si="29"/>
        <v>138615.1306</v>
      </c>
      <c r="AK41" s="26">
        <f t="shared" si="20"/>
        <v>13.86151306</v>
      </c>
      <c r="AL41" s="25">
        <f t="shared" si="21"/>
        <v>-0.03160000000000007</v>
      </c>
      <c r="AM41" s="21">
        <f t="shared" si="22"/>
        <v>-0.0004439744615399515</v>
      </c>
      <c r="AN41" s="25">
        <f t="shared" si="23"/>
        <v>-11.703299999999999</v>
      </c>
      <c r="AO41" s="25">
        <f t="shared" si="24"/>
        <v>3.2060000000000004</v>
      </c>
      <c r="AP41" s="25">
        <f t="shared" si="26"/>
        <v>25.999286939999998</v>
      </c>
      <c r="AQ41" s="21">
        <f t="shared" si="25"/>
        <v>0.6842439801984889</v>
      </c>
    </row>
    <row r="42" spans="1:43" ht="15">
      <c r="A42" t="s">
        <v>160</v>
      </c>
      <c r="B42" t="s">
        <v>134</v>
      </c>
      <c r="C42" s="3" t="s">
        <v>42</v>
      </c>
      <c r="D42" s="3">
        <v>107441213.782</v>
      </c>
      <c r="E42" s="25">
        <f t="shared" si="4"/>
        <v>10744.121378200001</v>
      </c>
      <c r="F42" s="10">
        <v>28427597</v>
      </c>
      <c r="G42" s="10">
        <f t="shared" si="27"/>
        <v>2842.7597</v>
      </c>
      <c r="H42" s="10">
        <v>29657540</v>
      </c>
      <c r="I42" s="10">
        <f t="shared" si="5"/>
        <v>2965.754</v>
      </c>
      <c r="J42" s="11">
        <v>36593003</v>
      </c>
      <c r="K42" s="11">
        <f t="shared" si="6"/>
        <v>3659.3003</v>
      </c>
      <c r="L42" s="11">
        <v>29536133</v>
      </c>
      <c r="M42" s="11">
        <f t="shared" si="7"/>
        <v>2953.6133</v>
      </c>
      <c r="N42" s="12">
        <v>2663830</v>
      </c>
      <c r="O42" s="12">
        <f t="shared" si="8"/>
        <v>266.383</v>
      </c>
      <c r="P42" s="12">
        <v>3169434</v>
      </c>
      <c r="Q42" s="12">
        <f t="shared" si="9"/>
        <v>316.9434</v>
      </c>
      <c r="R42" s="13">
        <v>3137394</v>
      </c>
      <c r="S42" s="13">
        <f t="shared" si="10"/>
        <v>313.7394</v>
      </c>
      <c r="T42" s="13">
        <v>7359753</v>
      </c>
      <c r="U42" s="13">
        <f t="shared" si="11"/>
        <v>735.9753</v>
      </c>
      <c r="V42" s="15">
        <f t="shared" si="28"/>
        <v>70821824</v>
      </c>
      <c r="W42" s="25">
        <v>3438859.429699995</v>
      </c>
      <c r="X42" s="14">
        <f t="shared" si="12"/>
        <v>343.8859429699995</v>
      </c>
      <c r="Y42" s="14">
        <v>0</v>
      </c>
      <c r="Z42" s="14">
        <f t="shared" si="13"/>
        <v>0</v>
      </c>
      <c r="AA42" s="26">
        <f t="shared" si="14"/>
        <v>7082.1824</v>
      </c>
      <c r="AB42" s="25">
        <f t="shared" si="15"/>
        <v>73161719.4297</v>
      </c>
      <c r="AC42" s="26">
        <f t="shared" si="16"/>
        <v>7316.171942970001</v>
      </c>
      <c r="AD42" s="25">
        <v>27774775.0281</v>
      </c>
      <c r="AE42" s="10">
        <f t="shared" si="17"/>
        <v>2777.47750281</v>
      </c>
      <c r="AF42" s="25">
        <v>19579660.8313</v>
      </c>
      <c r="AG42" s="11">
        <f t="shared" si="18"/>
        <v>1957.9660831300002</v>
      </c>
      <c r="AH42" s="25">
        <v>796499.5344</v>
      </c>
      <c r="AI42" s="12">
        <f t="shared" si="19"/>
        <v>79.64995344</v>
      </c>
      <c r="AJ42" s="25">
        <f t="shared" si="29"/>
        <v>48150935.393800005</v>
      </c>
      <c r="AK42" s="26">
        <f t="shared" si="20"/>
        <v>4815.093539380001</v>
      </c>
      <c r="AL42" s="25">
        <f t="shared" si="21"/>
        <v>422.23589999999996</v>
      </c>
      <c r="AM42" s="21">
        <f t="shared" si="22"/>
        <v>0.03929924887638774</v>
      </c>
      <c r="AN42" s="25">
        <f t="shared" si="23"/>
        <v>-705.6869999999999</v>
      </c>
      <c r="AO42" s="25">
        <f t="shared" si="24"/>
        <v>122.99429999999984</v>
      </c>
      <c r="AP42" s="25">
        <f t="shared" si="26"/>
        <v>1421.217160619999</v>
      </c>
      <c r="AQ42" s="21">
        <f t="shared" si="25"/>
        <v>0.3547250241904967</v>
      </c>
    </row>
    <row r="43" spans="1:43" ht="15">
      <c r="A43" t="s">
        <v>160</v>
      </c>
      <c r="B43" t="s">
        <v>161</v>
      </c>
      <c r="C43" s="3" t="s">
        <v>43</v>
      </c>
      <c r="D43" s="3">
        <v>165400344.526</v>
      </c>
      <c r="E43" s="25">
        <f t="shared" si="4"/>
        <v>16540.0344526</v>
      </c>
      <c r="F43" s="10">
        <v>88851590</v>
      </c>
      <c r="G43" s="10">
        <f t="shared" si="27"/>
        <v>8885.159</v>
      </c>
      <c r="H43" s="10">
        <v>89200210</v>
      </c>
      <c r="I43" s="10">
        <f t="shared" si="5"/>
        <v>8920.021</v>
      </c>
      <c r="J43" s="11">
        <v>62517449</v>
      </c>
      <c r="K43" s="11">
        <f t="shared" si="6"/>
        <v>6251.7449</v>
      </c>
      <c r="L43" s="11">
        <v>50733042</v>
      </c>
      <c r="M43" s="11">
        <f t="shared" si="7"/>
        <v>5073.3042</v>
      </c>
      <c r="N43" s="12">
        <v>0</v>
      </c>
      <c r="O43" s="12">
        <f t="shared" si="8"/>
        <v>0</v>
      </c>
      <c r="P43" s="12">
        <v>6990924</v>
      </c>
      <c r="Q43" s="12">
        <f t="shared" si="9"/>
        <v>699.0924</v>
      </c>
      <c r="R43" s="13">
        <v>4447346</v>
      </c>
      <c r="S43" s="13">
        <f t="shared" si="10"/>
        <v>444.7346</v>
      </c>
      <c r="T43" s="13">
        <v>10799528</v>
      </c>
      <c r="U43" s="13">
        <f t="shared" si="11"/>
        <v>1079.9528</v>
      </c>
      <c r="V43" s="15">
        <f t="shared" si="28"/>
        <v>155816385</v>
      </c>
      <c r="W43" s="25">
        <v>4392407.579699999</v>
      </c>
      <c r="X43" s="14">
        <f t="shared" si="12"/>
        <v>439.2407579699999</v>
      </c>
      <c r="Y43" s="14">
        <v>0</v>
      </c>
      <c r="Z43" s="14">
        <f t="shared" si="13"/>
        <v>0</v>
      </c>
      <c r="AA43" s="26">
        <f t="shared" si="14"/>
        <v>15581.6385</v>
      </c>
      <c r="AB43" s="25">
        <f t="shared" si="15"/>
        <v>162116111.5797</v>
      </c>
      <c r="AC43" s="26">
        <f t="shared" si="16"/>
        <v>16211.61115797</v>
      </c>
      <c r="AD43" s="25">
        <v>46566423.7383</v>
      </c>
      <c r="AE43" s="10">
        <f t="shared" si="17"/>
        <v>4656.64237383</v>
      </c>
      <c r="AF43" s="25">
        <v>29368336.4294</v>
      </c>
      <c r="AG43" s="11">
        <f t="shared" si="18"/>
        <v>2936.83364294</v>
      </c>
      <c r="AH43" s="25">
        <v>1765065.0029</v>
      </c>
      <c r="AI43" s="12">
        <f t="shared" si="19"/>
        <v>176.50650029</v>
      </c>
      <c r="AJ43" s="25">
        <f t="shared" si="29"/>
        <v>77699825.17060001</v>
      </c>
      <c r="AK43" s="26">
        <f t="shared" si="20"/>
        <v>7769.982517060002</v>
      </c>
      <c r="AL43" s="25">
        <f t="shared" si="21"/>
        <v>635.2182</v>
      </c>
      <c r="AM43" s="21">
        <f t="shared" si="22"/>
        <v>0.03840488977337936</v>
      </c>
      <c r="AN43" s="25">
        <f t="shared" si="23"/>
        <v>-1178.4407</v>
      </c>
      <c r="AO43" s="25">
        <f t="shared" si="24"/>
        <v>34.86200000000099</v>
      </c>
      <c r="AP43" s="25">
        <f t="shared" si="26"/>
        <v>6922.435082939999</v>
      </c>
      <c r="AQ43" s="21">
        <f t="shared" si="25"/>
        <v>1.0102279785878985</v>
      </c>
    </row>
    <row r="44" spans="1:43" ht="15">
      <c r="A44" t="s">
        <v>162</v>
      </c>
      <c r="B44" t="s">
        <v>134</v>
      </c>
      <c r="C44" s="3" t="s">
        <v>44</v>
      </c>
      <c r="D44" s="3">
        <v>1324661.81006</v>
      </c>
      <c r="E44" s="25">
        <f t="shared" si="4"/>
        <v>132.466181006</v>
      </c>
      <c r="F44" s="10">
        <v>74031</v>
      </c>
      <c r="G44" s="10">
        <f t="shared" si="27"/>
        <v>7.4031</v>
      </c>
      <c r="H44" s="10">
        <v>67349</v>
      </c>
      <c r="I44" s="10">
        <f t="shared" si="5"/>
        <v>6.7349</v>
      </c>
      <c r="J44" s="11">
        <v>865831</v>
      </c>
      <c r="K44" s="11">
        <f t="shared" si="6"/>
        <v>86.5831</v>
      </c>
      <c r="L44" s="11">
        <v>870950</v>
      </c>
      <c r="M44" s="11">
        <f t="shared" si="7"/>
        <v>87.095</v>
      </c>
      <c r="N44" s="12">
        <v>3029</v>
      </c>
      <c r="O44" s="12">
        <f t="shared" si="8"/>
        <v>0.3029</v>
      </c>
      <c r="P44" s="12">
        <v>3029</v>
      </c>
      <c r="Q44" s="12">
        <f t="shared" si="9"/>
        <v>0.3029</v>
      </c>
      <c r="R44" s="13">
        <v>19629</v>
      </c>
      <c r="S44" s="13">
        <f t="shared" si="10"/>
        <v>1.9629</v>
      </c>
      <c r="T44" s="13">
        <v>42772</v>
      </c>
      <c r="U44" s="13">
        <f t="shared" si="11"/>
        <v>4.2772</v>
      </c>
      <c r="V44" s="15">
        <f t="shared" si="28"/>
        <v>962520</v>
      </c>
      <c r="W44" s="25">
        <v>133692.3428</v>
      </c>
      <c r="X44" s="14">
        <f t="shared" si="12"/>
        <v>13.36923428</v>
      </c>
      <c r="Y44" s="14">
        <v>0</v>
      </c>
      <c r="Z44" s="14">
        <f t="shared" si="13"/>
        <v>0</v>
      </c>
      <c r="AA44" s="26">
        <f t="shared" si="14"/>
        <v>96.252</v>
      </c>
      <c r="AB44" s="25">
        <f t="shared" si="15"/>
        <v>1117792.3428</v>
      </c>
      <c r="AC44" s="26">
        <f t="shared" si="16"/>
        <v>111.77923428</v>
      </c>
      <c r="AD44" s="25">
        <v>58283.404</v>
      </c>
      <c r="AE44" s="10">
        <f t="shared" si="17"/>
        <v>5.8283404</v>
      </c>
      <c r="AF44" s="25">
        <v>591717.5642</v>
      </c>
      <c r="AG44" s="11">
        <f t="shared" si="18"/>
        <v>59.17175642</v>
      </c>
      <c r="AH44" s="25">
        <v>0</v>
      </c>
      <c r="AI44" s="12">
        <f t="shared" si="19"/>
        <v>0</v>
      </c>
      <c r="AJ44" s="25">
        <f t="shared" si="29"/>
        <v>650000.9682</v>
      </c>
      <c r="AK44" s="26">
        <f t="shared" si="20"/>
        <v>65.00009682</v>
      </c>
      <c r="AL44" s="25">
        <f t="shared" si="21"/>
        <v>2.3142999999999994</v>
      </c>
      <c r="AM44" s="21">
        <f t="shared" si="22"/>
        <v>0.01747087431995321</v>
      </c>
      <c r="AN44" s="25">
        <f t="shared" si="23"/>
        <v>0.5118999999999971</v>
      </c>
      <c r="AO44" s="25">
        <f t="shared" si="24"/>
        <v>-0.6682000000000006</v>
      </c>
      <c r="AP44" s="25">
        <f t="shared" si="26"/>
        <v>29.132703180000007</v>
      </c>
      <c r="AQ44" s="21">
        <f t="shared" si="25"/>
        <v>0.3177820714676069</v>
      </c>
    </row>
    <row r="45" spans="1:43" ht="15">
      <c r="A45" t="s">
        <v>163</v>
      </c>
      <c r="B45" t="s">
        <v>119</v>
      </c>
      <c r="C45" s="3" t="s">
        <v>45</v>
      </c>
      <c r="D45" s="3">
        <v>104713.258294</v>
      </c>
      <c r="E45" s="25">
        <f t="shared" si="4"/>
        <v>10.4713258294</v>
      </c>
      <c r="F45" s="10">
        <v>11744</v>
      </c>
      <c r="G45" s="10">
        <f t="shared" si="27"/>
        <v>1.1744</v>
      </c>
      <c r="H45" s="10">
        <v>18387</v>
      </c>
      <c r="I45" s="10">
        <f t="shared" si="5"/>
        <v>1.8387</v>
      </c>
      <c r="J45" s="11">
        <v>70788</v>
      </c>
      <c r="K45" s="11">
        <f t="shared" si="6"/>
        <v>7.0788</v>
      </c>
      <c r="L45" s="11">
        <v>62333</v>
      </c>
      <c r="M45" s="11">
        <f t="shared" si="7"/>
        <v>6.2333</v>
      </c>
      <c r="N45" s="12">
        <v>51</v>
      </c>
      <c r="O45" s="12">
        <f t="shared" si="8"/>
        <v>0.0051</v>
      </c>
      <c r="P45" s="12">
        <v>49</v>
      </c>
      <c r="Q45" s="12">
        <f t="shared" si="9"/>
        <v>0.0049</v>
      </c>
      <c r="R45" s="13">
        <v>4547</v>
      </c>
      <c r="S45" s="13">
        <f t="shared" si="10"/>
        <v>0.4547</v>
      </c>
      <c r="T45" s="13">
        <v>3021</v>
      </c>
      <c r="U45" s="13">
        <f t="shared" si="11"/>
        <v>0.3021</v>
      </c>
      <c r="V45" s="15">
        <f t="shared" si="28"/>
        <v>87130</v>
      </c>
      <c r="W45" s="25">
        <v>2733.5025</v>
      </c>
      <c r="X45" s="14">
        <f t="shared" si="12"/>
        <v>0.27335025</v>
      </c>
      <c r="Y45" s="14">
        <v>0</v>
      </c>
      <c r="Z45" s="14">
        <f t="shared" si="13"/>
        <v>0</v>
      </c>
      <c r="AA45" s="26">
        <f t="shared" si="14"/>
        <v>8.713</v>
      </c>
      <c r="AB45" s="25">
        <f t="shared" si="15"/>
        <v>86523.5025</v>
      </c>
      <c r="AC45" s="26">
        <f t="shared" si="16"/>
        <v>8.65235025</v>
      </c>
      <c r="AD45" s="25">
        <v>20435.6344</v>
      </c>
      <c r="AE45" s="10">
        <f t="shared" si="17"/>
        <v>2.04356344</v>
      </c>
      <c r="AF45" s="25">
        <v>45049.3485</v>
      </c>
      <c r="AG45" s="11">
        <f t="shared" si="18"/>
        <v>4.50493485</v>
      </c>
      <c r="AH45" s="25">
        <v>0</v>
      </c>
      <c r="AI45" s="12">
        <f t="shared" si="19"/>
        <v>0</v>
      </c>
      <c r="AJ45" s="25">
        <f t="shared" si="29"/>
        <v>65484.9829</v>
      </c>
      <c r="AK45" s="26">
        <f t="shared" si="20"/>
        <v>6.54849829</v>
      </c>
      <c r="AL45" s="25">
        <f t="shared" si="21"/>
        <v>-0.1526</v>
      </c>
      <c r="AM45" s="21">
        <f t="shared" si="22"/>
        <v>-0.01457313070820029</v>
      </c>
      <c r="AN45" s="25">
        <f t="shared" si="23"/>
        <v>-0.8455000000000004</v>
      </c>
      <c r="AO45" s="25">
        <f t="shared" si="24"/>
        <v>0.6642999999999999</v>
      </c>
      <c r="AP45" s="25">
        <f t="shared" si="26"/>
        <v>1.5284017099999998</v>
      </c>
      <c r="AQ45" s="21">
        <f t="shared" si="25"/>
        <v>0.23368984756050942</v>
      </c>
    </row>
    <row r="46" spans="1:43" ht="15">
      <c r="A46" t="s">
        <v>163</v>
      </c>
      <c r="B46" t="s">
        <v>117</v>
      </c>
      <c r="C46" s="2" t="s">
        <v>46</v>
      </c>
      <c r="D46" s="2">
        <v>30147994.0501</v>
      </c>
      <c r="E46" s="25">
        <f t="shared" si="4"/>
        <v>3014.7994050099996</v>
      </c>
      <c r="F46" s="10">
        <v>221011</v>
      </c>
      <c r="G46" s="10">
        <f t="shared" si="27"/>
        <v>22.1011</v>
      </c>
      <c r="H46" s="10">
        <v>241353</v>
      </c>
      <c r="I46" s="10">
        <f t="shared" si="5"/>
        <v>24.1353</v>
      </c>
      <c r="J46" s="11">
        <v>6534732</v>
      </c>
      <c r="K46" s="11">
        <f t="shared" si="6"/>
        <v>653.4732</v>
      </c>
      <c r="L46" s="11">
        <v>6418636</v>
      </c>
      <c r="M46" s="11">
        <f t="shared" si="7"/>
        <v>641.8636</v>
      </c>
      <c r="N46" s="12">
        <v>586077</v>
      </c>
      <c r="O46" s="12">
        <f t="shared" si="8"/>
        <v>58.6077</v>
      </c>
      <c r="P46" s="12">
        <v>691521</v>
      </c>
      <c r="Q46" s="12">
        <f t="shared" si="9"/>
        <v>69.1521</v>
      </c>
      <c r="R46" s="13">
        <v>78945</v>
      </c>
      <c r="S46" s="13">
        <f t="shared" si="10"/>
        <v>7.8945</v>
      </c>
      <c r="T46" s="13">
        <v>188609</v>
      </c>
      <c r="U46" s="13">
        <f t="shared" si="11"/>
        <v>18.8609</v>
      </c>
      <c r="V46" s="25">
        <f t="shared" si="28"/>
        <v>7420765</v>
      </c>
      <c r="W46" s="25">
        <v>210167.65599999996</v>
      </c>
      <c r="X46" s="14">
        <f t="shared" si="12"/>
        <v>21.016765599999996</v>
      </c>
      <c r="Y46" s="14">
        <v>0</v>
      </c>
      <c r="Z46" s="14">
        <f t="shared" si="13"/>
        <v>0</v>
      </c>
      <c r="AA46" s="26">
        <f t="shared" si="14"/>
        <v>742.0765</v>
      </c>
      <c r="AB46" s="25">
        <f t="shared" si="15"/>
        <v>7750286.6559999995</v>
      </c>
      <c r="AC46" s="26">
        <f t="shared" si="16"/>
        <v>775.0286656</v>
      </c>
      <c r="AD46" s="25">
        <v>293174.0835</v>
      </c>
      <c r="AE46" s="10">
        <f t="shared" si="17"/>
        <v>29.31740835</v>
      </c>
      <c r="AF46" s="25">
        <v>5751469.9089</v>
      </c>
      <c r="AG46" s="11">
        <f t="shared" si="18"/>
        <v>575.14699089</v>
      </c>
      <c r="AH46" s="25">
        <v>330914.2098</v>
      </c>
      <c r="AI46" s="12">
        <f t="shared" si="19"/>
        <v>33.09142098</v>
      </c>
      <c r="AJ46" s="25">
        <f t="shared" si="29"/>
        <v>6375558.2022</v>
      </c>
      <c r="AK46" s="26">
        <f t="shared" si="20"/>
        <v>637.55582022</v>
      </c>
      <c r="AL46" s="25">
        <f t="shared" si="21"/>
        <v>10.9664</v>
      </c>
      <c r="AM46" s="21">
        <f t="shared" si="22"/>
        <v>0.00363752227819072</v>
      </c>
      <c r="AN46" s="25">
        <f t="shared" si="23"/>
        <v>-11.6096</v>
      </c>
      <c r="AO46" s="25">
        <f t="shared" si="24"/>
        <v>2.034200000000002</v>
      </c>
      <c r="AP46" s="25">
        <f t="shared" si="26"/>
        <v>97.59517978000008</v>
      </c>
      <c r="AQ46" s="21">
        <f t="shared" si="25"/>
        <v>0.13371463036354375</v>
      </c>
    </row>
    <row r="47" spans="1:43" ht="15">
      <c r="A47" t="s">
        <v>164</v>
      </c>
      <c r="B47" t="s">
        <v>119</v>
      </c>
      <c r="C47" s="2" t="s">
        <v>47</v>
      </c>
      <c r="D47" s="2">
        <v>30416040.9737</v>
      </c>
      <c r="E47" s="25">
        <f t="shared" si="4"/>
        <v>3041.60409737</v>
      </c>
      <c r="F47" s="10">
        <v>23091</v>
      </c>
      <c r="G47" s="10">
        <f t="shared" si="27"/>
        <v>2.3091</v>
      </c>
      <c r="H47" s="10">
        <v>16780</v>
      </c>
      <c r="I47" s="10">
        <f t="shared" si="5"/>
        <v>1.678</v>
      </c>
      <c r="J47" s="11">
        <v>21787922</v>
      </c>
      <c r="K47" s="11">
        <f t="shared" si="6"/>
        <v>2178.7922</v>
      </c>
      <c r="L47" s="11">
        <v>20325346</v>
      </c>
      <c r="M47" s="11">
        <f t="shared" si="7"/>
        <v>2032.5346</v>
      </c>
      <c r="N47" s="12">
        <v>641</v>
      </c>
      <c r="O47" s="12">
        <f t="shared" si="8"/>
        <v>0.0641</v>
      </c>
      <c r="P47" s="12">
        <v>4768</v>
      </c>
      <c r="Q47" s="12">
        <f t="shared" si="9"/>
        <v>0.4768</v>
      </c>
      <c r="R47" s="13">
        <v>873493</v>
      </c>
      <c r="S47" s="13">
        <f t="shared" si="10"/>
        <v>87.3493</v>
      </c>
      <c r="T47" s="13">
        <v>723150</v>
      </c>
      <c r="U47" s="13">
        <f t="shared" si="11"/>
        <v>72.315</v>
      </c>
      <c r="V47" s="25">
        <f t="shared" si="28"/>
        <v>22685147</v>
      </c>
      <c r="W47" s="25">
        <v>4065801.890599999</v>
      </c>
      <c r="X47" s="14">
        <f t="shared" si="12"/>
        <v>406.5801890599999</v>
      </c>
      <c r="Y47" s="14">
        <v>41458.10449999999</v>
      </c>
      <c r="Z47" s="14">
        <f t="shared" si="13"/>
        <v>4.145810449999999</v>
      </c>
      <c r="AA47" s="26">
        <f t="shared" si="14"/>
        <v>2268.5147</v>
      </c>
      <c r="AB47" s="25">
        <f t="shared" si="15"/>
        <v>25177303.9951</v>
      </c>
      <c r="AC47" s="26">
        <f t="shared" si="16"/>
        <v>2517.73039951</v>
      </c>
      <c r="AD47" s="25">
        <v>22436.7156</v>
      </c>
      <c r="AE47" s="10">
        <f t="shared" si="17"/>
        <v>2.24367156</v>
      </c>
      <c r="AF47" s="25">
        <v>10978226.3972</v>
      </c>
      <c r="AG47" s="11">
        <f t="shared" si="18"/>
        <v>1097.8226397199999</v>
      </c>
      <c r="AH47" s="25">
        <v>0</v>
      </c>
      <c r="AI47" s="12">
        <f t="shared" si="19"/>
        <v>0</v>
      </c>
      <c r="AJ47" s="25">
        <f t="shared" si="29"/>
        <v>11000663.1128</v>
      </c>
      <c r="AK47" s="26">
        <f t="shared" si="20"/>
        <v>1100.06631128</v>
      </c>
      <c r="AL47" s="25">
        <f t="shared" si="21"/>
        <v>-15.034300000000002</v>
      </c>
      <c r="AM47" s="21">
        <f t="shared" si="22"/>
        <v>-0.004942885240390027</v>
      </c>
      <c r="AN47" s="25">
        <f t="shared" si="23"/>
        <v>-146.2575999999999</v>
      </c>
      <c r="AO47" s="25">
        <f t="shared" si="24"/>
        <v>-0.6311</v>
      </c>
      <c r="AP47" s="25">
        <f t="shared" si="26"/>
        <v>934.6230887199999</v>
      </c>
      <c r="AQ47" s="21">
        <f t="shared" si="25"/>
        <v>0.44393263140575256</v>
      </c>
    </row>
    <row r="48" spans="1:43" ht="15">
      <c r="A48" t="s">
        <v>164</v>
      </c>
      <c r="B48" t="s">
        <v>134</v>
      </c>
      <c r="C48" s="3" t="s">
        <v>48</v>
      </c>
      <c r="D48" s="3">
        <v>2731212.48654</v>
      </c>
      <c r="E48" s="25">
        <f t="shared" si="4"/>
        <v>273.121248654</v>
      </c>
      <c r="F48" s="10">
        <v>10408</v>
      </c>
      <c r="G48" s="10">
        <f t="shared" si="27"/>
        <v>1.0408</v>
      </c>
      <c r="H48" s="10">
        <v>24451</v>
      </c>
      <c r="I48" s="10">
        <f t="shared" si="5"/>
        <v>2.4451</v>
      </c>
      <c r="J48" s="11">
        <v>1853672</v>
      </c>
      <c r="K48" s="11">
        <f t="shared" si="6"/>
        <v>185.3672</v>
      </c>
      <c r="L48" s="11">
        <v>1867365</v>
      </c>
      <c r="M48" s="11">
        <f t="shared" si="7"/>
        <v>186.7365</v>
      </c>
      <c r="N48" s="12">
        <v>0</v>
      </c>
      <c r="O48" s="12">
        <f t="shared" si="8"/>
        <v>0</v>
      </c>
      <c r="P48" s="12">
        <v>658</v>
      </c>
      <c r="Q48" s="12">
        <f t="shared" si="9"/>
        <v>0.0658</v>
      </c>
      <c r="R48" s="13">
        <v>91182</v>
      </c>
      <c r="S48" s="13">
        <f t="shared" si="10"/>
        <v>9.1182</v>
      </c>
      <c r="T48" s="13">
        <v>51242</v>
      </c>
      <c r="U48" s="13">
        <f t="shared" si="11"/>
        <v>5.1242</v>
      </c>
      <c r="V48" s="15">
        <f t="shared" si="28"/>
        <v>1955262</v>
      </c>
      <c r="W48" s="25">
        <v>183664.2846000001</v>
      </c>
      <c r="X48" s="14">
        <f t="shared" si="12"/>
        <v>18.36642846000001</v>
      </c>
      <c r="Y48" s="14">
        <v>0</v>
      </c>
      <c r="Z48" s="14">
        <f t="shared" si="13"/>
        <v>0</v>
      </c>
      <c r="AA48" s="26">
        <f t="shared" si="14"/>
        <v>195.5262</v>
      </c>
      <c r="AB48" s="25">
        <f t="shared" si="15"/>
        <v>2127380.2846</v>
      </c>
      <c r="AC48" s="26">
        <f t="shared" si="16"/>
        <v>212.73802845999998</v>
      </c>
      <c r="AD48" s="25">
        <v>22107.1028</v>
      </c>
      <c r="AE48" s="10">
        <f t="shared" si="17"/>
        <v>2.2107102800000002</v>
      </c>
      <c r="AF48" s="25">
        <v>1507595.9427</v>
      </c>
      <c r="AG48" s="11">
        <f t="shared" si="18"/>
        <v>150.75959427</v>
      </c>
      <c r="AH48" s="25">
        <v>604.9896</v>
      </c>
      <c r="AI48" s="12">
        <f t="shared" si="19"/>
        <v>0.06049896</v>
      </c>
      <c r="AJ48" s="25">
        <f t="shared" si="29"/>
        <v>1530308.0351</v>
      </c>
      <c r="AK48" s="26">
        <f t="shared" si="20"/>
        <v>153.03080351</v>
      </c>
      <c r="AL48" s="25">
        <f t="shared" si="21"/>
        <v>-3.9939999999999998</v>
      </c>
      <c r="AM48" s="21">
        <f t="shared" si="22"/>
        <v>-0.014623541814059825</v>
      </c>
      <c r="AN48" s="25">
        <f t="shared" si="23"/>
        <v>1.3693000000000097</v>
      </c>
      <c r="AO48" s="25">
        <f t="shared" si="24"/>
        <v>1.4043</v>
      </c>
      <c r="AP48" s="25">
        <f t="shared" si="26"/>
        <v>36.21659649</v>
      </c>
      <c r="AQ48" s="21">
        <f t="shared" si="25"/>
        <v>0.18870034356902252</v>
      </c>
    </row>
    <row r="49" spans="1:43" ht="15">
      <c r="A49" t="s">
        <v>165</v>
      </c>
      <c r="B49" t="s">
        <v>134</v>
      </c>
      <c r="C49" s="3" t="s">
        <v>49</v>
      </c>
      <c r="D49" s="3">
        <v>33759346.675</v>
      </c>
      <c r="E49" s="25">
        <f t="shared" si="4"/>
        <v>3375.9346674999997</v>
      </c>
      <c r="F49" s="10">
        <v>566212</v>
      </c>
      <c r="G49" s="10">
        <f t="shared" si="27"/>
        <v>56.6212</v>
      </c>
      <c r="H49" s="10">
        <v>587967</v>
      </c>
      <c r="I49" s="10">
        <f t="shared" si="5"/>
        <v>58.7967</v>
      </c>
      <c r="J49" s="11">
        <v>31992463</v>
      </c>
      <c r="K49" s="11">
        <f t="shared" si="6"/>
        <v>3199.2463</v>
      </c>
      <c r="L49" s="11">
        <v>32143284</v>
      </c>
      <c r="M49" s="11">
        <f t="shared" si="7"/>
        <v>3214.3284</v>
      </c>
      <c r="N49" s="12">
        <v>156127</v>
      </c>
      <c r="O49" s="12">
        <f t="shared" si="8"/>
        <v>15.6127</v>
      </c>
      <c r="P49" s="12">
        <v>143716</v>
      </c>
      <c r="Q49" s="12">
        <f t="shared" si="9"/>
        <v>14.3716</v>
      </c>
      <c r="R49" s="13">
        <v>517502</v>
      </c>
      <c r="S49" s="13">
        <f t="shared" si="10"/>
        <v>51.7502</v>
      </c>
      <c r="T49" s="13">
        <v>519788</v>
      </c>
      <c r="U49" s="13">
        <f t="shared" si="11"/>
        <v>51.9788</v>
      </c>
      <c r="V49" s="15">
        <f t="shared" si="28"/>
        <v>33232304</v>
      </c>
      <c r="W49" s="25">
        <v>627210.6723000004</v>
      </c>
      <c r="X49" s="14">
        <f t="shared" si="12"/>
        <v>62.721067230000045</v>
      </c>
      <c r="Y49" s="14">
        <v>0</v>
      </c>
      <c r="Z49" s="14">
        <f t="shared" si="13"/>
        <v>0</v>
      </c>
      <c r="AA49" s="26">
        <f t="shared" si="14"/>
        <v>3323.2304</v>
      </c>
      <c r="AB49" s="25">
        <f t="shared" si="15"/>
        <v>34021965.6723</v>
      </c>
      <c r="AC49" s="26">
        <f t="shared" si="16"/>
        <v>3402.1965672300003</v>
      </c>
      <c r="AD49" s="25">
        <v>515054.3979</v>
      </c>
      <c r="AE49" s="10">
        <f t="shared" si="17"/>
        <v>51.50543979</v>
      </c>
      <c r="AF49" s="25">
        <v>19747964.7637</v>
      </c>
      <c r="AG49" s="11">
        <f t="shared" si="18"/>
        <v>1974.7964763700002</v>
      </c>
      <c r="AH49" s="25">
        <v>52153.6152</v>
      </c>
      <c r="AI49" s="12">
        <f t="shared" si="19"/>
        <v>5.21536152</v>
      </c>
      <c r="AJ49" s="25">
        <f t="shared" si="29"/>
        <v>20315172.776800003</v>
      </c>
      <c r="AK49" s="26">
        <f t="shared" si="20"/>
        <v>2031.5172776800002</v>
      </c>
      <c r="AL49" s="25">
        <f t="shared" si="21"/>
        <v>0.22860000000000014</v>
      </c>
      <c r="AM49" s="21">
        <f t="shared" si="22"/>
        <v>6.771458055771163E-05</v>
      </c>
      <c r="AN49" s="25">
        <f t="shared" si="23"/>
        <v>15.082100000000082</v>
      </c>
      <c r="AO49" s="25">
        <f t="shared" si="24"/>
        <v>2.1754999999999995</v>
      </c>
      <c r="AP49" s="25">
        <f t="shared" si="26"/>
        <v>1255.9794223199995</v>
      </c>
      <c r="AQ49" s="21">
        <f t="shared" si="25"/>
        <v>0.38284132610604843</v>
      </c>
    </row>
    <row r="50" spans="1:43" ht="15">
      <c r="A50" t="s">
        <v>166</v>
      </c>
      <c r="B50" t="s">
        <v>125</v>
      </c>
      <c r="C50" s="3" t="s">
        <v>50</v>
      </c>
      <c r="D50" s="3">
        <v>202439.545518</v>
      </c>
      <c r="E50" s="25">
        <f t="shared" si="4"/>
        <v>20.243954551799998</v>
      </c>
      <c r="F50" s="10">
        <v>5345</v>
      </c>
      <c r="G50" s="10">
        <f t="shared" si="27"/>
        <v>0.5345</v>
      </c>
      <c r="H50" s="10">
        <v>5345</v>
      </c>
      <c r="I50" s="10">
        <f t="shared" si="5"/>
        <v>0.5345</v>
      </c>
      <c r="J50" s="11">
        <v>172875</v>
      </c>
      <c r="K50" s="11">
        <f t="shared" si="6"/>
        <v>17.2875</v>
      </c>
      <c r="L50" s="11">
        <v>172817</v>
      </c>
      <c r="M50" s="11">
        <f t="shared" si="7"/>
        <v>17.2817</v>
      </c>
      <c r="N50" s="12">
        <v>0</v>
      </c>
      <c r="O50" s="12">
        <f t="shared" si="8"/>
        <v>0</v>
      </c>
      <c r="P50" s="12">
        <v>0</v>
      </c>
      <c r="Q50" s="12">
        <f t="shared" si="9"/>
        <v>0</v>
      </c>
      <c r="R50" s="13">
        <v>16903</v>
      </c>
      <c r="S50" s="13">
        <f t="shared" si="10"/>
        <v>1.6903</v>
      </c>
      <c r="T50" s="13">
        <v>16903</v>
      </c>
      <c r="U50" s="13">
        <f t="shared" si="11"/>
        <v>1.6903</v>
      </c>
      <c r="V50" s="15">
        <f t="shared" si="28"/>
        <v>195123</v>
      </c>
      <c r="W50" s="25">
        <v>154.3931</v>
      </c>
      <c r="X50" s="14">
        <f t="shared" si="12"/>
        <v>0.015439310000000001</v>
      </c>
      <c r="Y50" s="14">
        <v>0</v>
      </c>
      <c r="Z50" s="14">
        <f t="shared" si="13"/>
        <v>0</v>
      </c>
      <c r="AA50" s="26">
        <f t="shared" si="14"/>
        <v>19.5123</v>
      </c>
      <c r="AB50" s="25">
        <f t="shared" si="15"/>
        <v>195219.3931</v>
      </c>
      <c r="AC50" s="26">
        <f t="shared" si="16"/>
        <v>19.521939309999997</v>
      </c>
      <c r="AD50" s="25">
        <v>2497.3282</v>
      </c>
      <c r="AE50" s="10">
        <f t="shared" si="17"/>
        <v>0.24973282</v>
      </c>
      <c r="AF50" s="25">
        <v>50257.032</v>
      </c>
      <c r="AG50" s="11">
        <f t="shared" si="18"/>
        <v>5.0257032</v>
      </c>
      <c r="AH50" s="25">
        <v>0</v>
      </c>
      <c r="AI50" s="12">
        <f t="shared" si="19"/>
        <v>0</v>
      </c>
      <c r="AJ50" s="25">
        <f t="shared" si="29"/>
        <v>52754.360199999996</v>
      </c>
      <c r="AK50" s="26">
        <f t="shared" si="20"/>
        <v>5.27543602</v>
      </c>
      <c r="AL50" s="25">
        <f t="shared" si="21"/>
        <v>0</v>
      </c>
      <c r="AM50" s="21">
        <f t="shared" si="22"/>
        <v>0</v>
      </c>
      <c r="AN50" s="25">
        <f t="shared" si="23"/>
        <v>-0.0058000000000006935</v>
      </c>
      <c r="AO50" s="25">
        <f t="shared" si="24"/>
        <v>0</v>
      </c>
      <c r="AP50" s="25">
        <f t="shared" si="26"/>
        <v>12.540763980000001</v>
      </c>
      <c r="AQ50" s="21">
        <f t="shared" si="25"/>
        <v>0.6610143358633777</v>
      </c>
    </row>
    <row r="51" spans="1:43" ht="15">
      <c r="A51" t="s">
        <v>166</v>
      </c>
      <c r="B51" t="s">
        <v>124</v>
      </c>
      <c r="C51" s="3" t="s">
        <v>51</v>
      </c>
      <c r="D51" s="3">
        <v>502990.448448</v>
      </c>
      <c r="E51" s="25">
        <f t="shared" si="4"/>
        <v>50.2990448448</v>
      </c>
      <c r="F51" s="10">
        <v>74552</v>
      </c>
      <c r="G51" s="10">
        <f t="shared" si="27"/>
        <v>7.4552</v>
      </c>
      <c r="H51" s="10">
        <v>64725</v>
      </c>
      <c r="I51" s="10">
        <f t="shared" si="5"/>
        <v>6.4725</v>
      </c>
      <c r="J51" s="11">
        <v>420885</v>
      </c>
      <c r="K51" s="11">
        <f t="shared" si="6"/>
        <v>42.0885</v>
      </c>
      <c r="L51" s="11">
        <v>426339</v>
      </c>
      <c r="M51" s="11">
        <f t="shared" si="7"/>
        <v>42.6339</v>
      </c>
      <c r="N51" s="12">
        <v>0</v>
      </c>
      <c r="O51" s="12">
        <f t="shared" si="8"/>
        <v>0</v>
      </c>
      <c r="P51" s="12">
        <v>0</v>
      </c>
      <c r="Q51" s="12">
        <f t="shared" si="9"/>
        <v>0</v>
      </c>
      <c r="R51" s="13">
        <v>2967</v>
      </c>
      <c r="S51" s="13">
        <f t="shared" si="10"/>
        <v>0.2967</v>
      </c>
      <c r="T51" s="13">
        <v>3732</v>
      </c>
      <c r="U51" s="13">
        <f t="shared" si="11"/>
        <v>0.3732</v>
      </c>
      <c r="V51" s="15">
        <f t="shared" si="28"/>
        <v>498404</v>
      </c>
      <c r="W51" s="25">
        <v>1095.6698000000001</v>
      </c>
      <c r="X51" s="14">
        <f t="shared" si="12"/>
        <v>0.10956698000000001</v>
      </c>
      <c r="Y51" s="14">
        <v>0</v>
      </c>
      <c r="Z51" s="14">
        <f t="shared" si="13"/>
        <v>0</v>
      </c>
      <c r="AA51" s="26">
        <f t="shared" si="14"/>
        <v>49.8404</v>
      </c>
      <c r="AB51" s="25">
        <f t="shared" si="15"/>
        <v>495891.6698</v>
      </c>
      <c r="AC51" s="26">
        <f t="shared" si="16"/>
        <v>49.589166979999995</v>
      </c>
      <c r="AD51" s="25">
        <v>93038.2315</v>
      </c>
      <c r="AE51" s="10">
        <f t="shared" si="17"/>
        <v>9.30382315</v>
      </c>
      <c r="AF51" s="25">
        <v>287728.1589</v>
      </c>
      <c r="AG51" s="11">
        <f t="shared" si="18"/>
        <v>28.772815889999997</v>
      </c>
      <c r="AH51" s="25">
        <v>0</v>
      </c>
      <c r="AI51" s="12">
        <f t="shared" si="19"/>
        <v>0</v>
      </c>
      <c r="AJ51" s="25">
        <f t="shared" si="29"/>
        <v>380766.3904</v>
      </c>
      <c r="AK51" s="26">
        <f t="shared" si="20"/>
        <v>38.076639039999996</v>
      </c>
      <c r="AL51" s="25">
        <f t="shared" si="21"/>
        <v>0.07649999999999996</v>
      </c>
      <c r="AM51" s="21">
        <f t="shared" si="22"/>
        <v>0.0015209036321871359</v>
      </c>
      <c r="AN51" s="25">
        <f t="shared" si="23"/>
        <v>0.5453999999999937</v>
      </c>
      <c r="AO51" s="25">
        <f t="shared" si="24"/>
        <v>-0.9826999999999995</v>
      </c>
      <c r="AP51" s="25">
        <f t="shared" si="26"/>
        <v>11.029760959999997</v>
      </c>
      <c r="AQ51" s="21">
        <f t="shared" si="25"/>
        <v>0.2564637225016334</v>
      </c>
    </row>
    <row r="52" spans="1:43" ht="15">
      <c r="A52" t="s">
        <v>167</v>
      </c>
      <c r="B52" t="s">
        <v>117</v>
      </c>
      <c r="C52" s="2" t="s">
        <v>52</v>
      </c>
      <c r="D52" s="2">
        <v>587572.834309</v>
      </c>
      <c r="E52" s="25">
        <f t="shared" si="4"/>
        <v>58.7572834309</v>
      </c>
      <c r="F52" s="10">
        <v>0</v>
      </c>
      <c r="G52" s="10">
        <f t="shared" si="27"/>
        <v>0</v>
      </c>
      <c r="H52" s="10">
        <v>17794</v>
      </c>
      <c r="I52" s="10">
        <f t="shared" si="5"/>
        <v>1.7794</v>
      </c>
      <c r="J52" s="11">
        <v>545466</v>
      </c>
      <c r="K52" s="11">
        <f t="shared" si="6"/>
        <v>54.5466</v>
      </c>
      <c r="L52" s="11">
        <v>540707</v>
      </c>
      <c r="M52" s="11">
        <f t="shared" si="7"/>
        <v>54.0707</v>
      </c>
      <c r="N52" s="12">
        <v>1322</v>
      </c>
      <c r="O52" s="12">
        <f t="shared" si="8"/>
        <v>0.1322</v>
      </c>
      <c r="P52" s="12">
        <v>834</v>
      </c>
      <c r="Q52" s="12">
        <f t="shared" si="9"/>
        <v>0.0834</v>
      </c>
      <c r="R52" s="13">
        <v>9402</v>
      </c>
      <c r="S52" s="13">
        <f t="shared" si="10"/>
        <v>0.9402</v>
      </c>
      <c r="T52" s="13">
        <v>4432</v>
      </c>
      <c r="U52" s="13">
        <f t="shared" si="11"/>
        <v>0.4432</v>
      </c>
      <c r="V52" s="25">
        <f t="shared" si="28"/>
        <v>556190</v>
      </c>
      <c r="W52" s="25">
        <v>9892.9455</v>
      </c>
      <c r="X52" s="14">
        <f t="shared" si="12"/>
        <v>0.98929455</v>
      </c>
      <c r="Y52" s="14">
        <v>0</v>
      </c>
      <c r="Z52" s="14">
        <f t="shared" si="13"/>
        <v>0</v>
      </c>
      <c r="AA52" s="26">
        <f t="shared" si="14"/>
        <v>55.619</v>
      </c>
      <c r="AB52" s="25">
        <f t="shared" si="15"/>
        <v>573659.9455</v>
      </c>
      <c r="AC52" s="26">
        <f t="shared" si="16"/>
        <v>57.36599455</v>
      </c>
      <c r="AD52" s="25">
        <v>28839.3202</v>
      </c>
      <c r="AE52" s="10">
        <f t="shared" si="17"/>
        <v>2.88393202</v>
      </c>
      <c r="AF52" s="25">
        <v>507709.6529</v>
      </c>
      <c r="AG52" s="11">
        <f t="shared" si="18"/>
        <v>50.77096529</v>
      </c>
      <c r="AH52" s="25">
        <v>0</v>
      </c>
      <c r="AI52" s="12">
        <f t="shared" si="19"/>
        <v>0</v>
      </c>
      <c r="AJ52" s="25">
        <f t="shared" si="29"/>
        <v>536548.9731</v>
      </c>
      <c r="AK52" s="26">
        <f t="shared" si="20"/>
        <v>53.654897309999996</v>
      </c>
      <c r="AL52" s="25">
        <f t="shared" si="21"/>
        <v>-0.49700000000000005</v>
      </c>
      <c r="AM52" s="21">
        <f t="shared" si="22"/>
        <v>-0.008458525836792373</v>
      </c>
      <c r="AN52" s="25">
        <f t="shared" si="23"/>
        <v>-0.47589999999999577</v>
      </c>
      <c r="AO52" s="25">
        <f t="shared" si="24"/>
        <v>1.7794</v>
      </c>
      <c r="AP52" s="25">
        <f t="shared" si="26"/>
        <v>2.2786026900000067</v>
      </c>
      <c r="AQ52" s="21">
        <f t="shared" si="25"/>
        <v>0.04173471380452892</v>
      </c>
    </row>
    <row r="53" spans="1:43" ht="15">
      <c r="A53" t="s">
        <v>168</v>
      </c>
      <c r="B53" t="s">
        <v>124</v>
      </c>
      <c r="C53" s="2" t="s">
        <v>53</v>
      </c>
      <c r="D53" s="2">
        <v>40704531.0119</v>
      </c>
      <c r="E53" s="25">
        <f t="shared" si="4"/>
        <v>4070.45310119</v>
      </c>
      <c r="F53" s="10">
        <v>9523</v>
      </c>
      <c r="G53" s="10">
        <f t="shared" si="27"/>
        <v>0.9523</v>
      </c>
      <c r="H53" s="10">
        <v>19783</v>
      </c>
      <c r="I53" s="10">
        <f t="shared" si="5"/>
        <v>1.9783</v>
      </c>
      <c r="J53" s="11">
        <v>27311996</v>
      </c>
      <c r="K53" s="11">
        <f t="shared" si="6"/>
        <v>2731.1996</v>
      </c>
      <c r="L53" s="11">
        <v>24579482</v>
      </c>
      <c r="M53" s="11">
        <f t="shared" si="7"/>
        <v>2457.9482</v>
      </c>
      <c r="N53" s="12">
        <v>113307</v>
      </c>
      <c r="O53" s="12">
        <f t="shared" si="8"/>
        <v>11.3307</v>
      </c>
      <c r="P53" s="12">
        <v>162327</v>
      </c>
      <c r="Q53" s="12">
        <f t="shared" si="9"/>
        <v>16.2327</v>
      </c>
      <c r="R53" s="13">
        <v>2140877</v>
      </c>
      <c r="S53" s="13">
        <f t="shared" si="10"/>
        <v>214.0877</v>
      </c>
      <c r="T53" s="13">
        <v>2772832</v>
      </c>
      <c r="U53" s="13">
        <f t="shared" si="11"/>
        <v>277.2832</v>
      </c>
      <c r="V53" s="25">
        <f t="shared" si="28"/>
        <v>29575703</v>
      </c>
      <c r="W53" s="25">
        <v>3172671.771099997</v>
      </c>
      <c r="X53" s="14">
        <f t="shared" si="12"/>
        <v>317.26717710999975</v>
      </c>
      <c r="Y53" s="14">
        <v>2233752.0520000015</v>
      </c>
      <c r="Z53" s="14">
        <f t="shared" si="13"/>
        <v>223.37520520000015</v>
      </c>
      <c r="AA53" s="26">
        <f t="shared" si="14"/>
        <v>2957.5703</v>
      </c>
      <c r="AB53" s="25">
        <f t="shared" si="15"/>
        <v>32940847.823099997</v>
      </c>
      <c r="AC53" s="26">
        <f t="shared" si="16"/>
        <v>3294.08478231</v>
      </c>
      <c r="AD53" s="25">
        <v>19761.0721</v>
      </c>
      <c r="AE53" s="10">
        <f t="shared" si="17"/>
        <v>1.9761072100000001</v>
      </c>
      <c r="AF53" s="25">
        <v>13435694.8</v>
      </c>
      <c r="AG53" s="11">
        <f t="shared" si="18"/>
        <v>1343.56948</v>
      </c>
      <c r="AH53" s="25">
        <v>6830.7839</v>
      </c>
      <c r="AI53" s="12">
        <f t="shared" si="19"/>
        <v>0.68307839</v>
      </c>
      <c r="AJ53" s="25">
        <f t="shared" si="29"/>
        <v>13462286.656000001</v>
      </c>
      <c r="AK53" s="26">
        <f t="shared" si="20"/>
        <v>1346.2286656</v>
      </c>
      <c r="AL53" s="25">
        <f t="shared" si="21"/>
        <v>63.19550000000001</v>
      </c>
      <c r="AM53" s="21">
        <f t="shared" si="22"/>
        <v>0.015525421477408685</v>
      </c>
      <c r="AN53" s="25">
        <f t="shared" si="23"/>
        <v>-273.2514000000001</v>
      </c>
      <c r="AO53" s="25">
        <f t="shared" si="24"/>
        <v>1.0259999999999998</v>
      </c>
      <c r="AP53" s="25">
        <f t="shared" si="26"/>
        <v>1129.9305343999995</v>
      </c>
      <c r="AQ53" s="21">
        <f t="shared" si="25"/>
        <v>0.41066519254239936</v>
      </c>
    </row>
    <row r="54" spans="1:43" ht="15">
      <c r="A54" t="s">
        <v>168</v>
      </c>
      <c r="B54" t="s">
        <v>132</v>
      </c>
      <c r="C54" s="2" t="s">
        <v>54</v>
      </c>
      <c r="D54" s="2">
        <v>433437592.652</v>
      </c>
      <c r="E54" s="25">
        <f t="shared" si="4"/>
        <v>43343.7592652</v>
      </c>
      <c r="F54" s="10">
        <v>0</v>
      </c>
      <c r="G54" s="10">
        <f t="shared" si="27"/>
        <v>0</v>
      </c>
      <c r="H54" s="10">
        <v>0</v>
      </c>
      <c r="I54" s="10">
        <f t="shared" si="5"/>
        <v>0</v>
      </c>
      <c r="J54" s="11">
        <v>42291307</v>
      </c>
      <c r="K54" s="11">
        <f t="shared" si="6"/>
        <v>4229.1307</v>
      </c>
      <c r="L54" s="11">
        <v>37266499</v>
      </c>
      <c r="M54" s="11">
        <f t="shared" si="7"/>
        <v>3726.6499</v>
      </c>
      <c r="N54" s="12">
        <v>0</v>
      </c>
      <c r="O54" s="12">
        <f t="shared" si="8"/>
        <v>0</v>
      </c>
      <c r="P54" s="12">
        <v>40</v>
      </c>
      <c r="Q54" s="12">
        <f t="shared" si="9"/>
        <v>0.004</v>
      </c>
      <c r="R54" s="13">
        <v>4437609</v>
      </c>
      <c r="S54" s="13">
        <f t="shared" si="10"/>
        <v>443.7609</v>
      </c>
      <c r="T54" s="13">
        <v>4526602</v>
      </c>
      <c r="U54" s="13">
        <f t="shared" si="11"/>
        <v>452.6602</v>
      </c>
      <c r="V54" s="25">
        <f t="shared" si="28"/>
        <v>46728916</v>
      </c>
      <c r="W54" s="25">
        <v>4749055.339800005</v>
      </c>
      <c r="X54" s="14">
        <f t="shared" si="12"/>
        <v>474.9055339800005</v>
      </c>
      <c r="Y54" s="14">
        <v>198993379.02659976</v>
      </c>
      <c r="Z54" s="14">
        <f t="shared" si="13"/>
        <v>19899.337902659976</v>
      </c>
      <c r="AA54" s="26">
        <f t="shared" si="14"/>
        <v>4672.8916</v>
      </c>
      <c r="AB54" s="25">
        <f t="shared" si="15"/>
        <v>245535575.36639977</v>
      </c>
      <c r="AC54" s="26">
        <f t="shared" si="16"/>
        <v>24553.557536639975</v>
      </c>
      <c r="AD54" s="25">
        <v>0</v>
      </c>
      <c r="AE54" s="10">
        <f t="shared" si="17"/>
        <v>0</v>
      </c>
      <c r="AF54" s="25">
        <v>9707309.6084</v>
      </c>
      <c r="AG54" s="11">
        <f t="shared" si="18"/>
        <v>970.7309608400001</v>
      </c>
      <c r="AH54" s="25">
        <v>0</v>
      </c>
      <c r="AI54" s="12">
        <f t="shared" si="19"/>
        <v>0</v>
      </c>
      <c r="AJ54" s="25">
        <f t="shared" si="29"/>
        <v>9707309.6084</v>
      </c>
      <c r="AK54" s="26">
        <f t="shared" si="20"/>
        <v>970.7309608400001</v>
      </c>
      <c r="AL54" s="25">
        <f t="shared" si="21"/>
        <v>8.899299999999982</v>
      </c>
      <c r="AM54" s="21">
        <f t="shared" si="22"/>
        <v>0.0002053190620949458</v>
      </c>
      <c r="AN54" s="25">
        <f t="shared" si="23"/>
        <v>-502.4807999999998</v>
      </c>
      <c r="AO54" s="25">
        <f t="shared" si="24"/>
        <v>0</v>
      </c>
      <c r="AP54" s="25">
        <f t="shared" si="26"/>
        <v>2755.9229391599997</v>
      </c>
      <c r="AQ54" s="21">
        <f t="shared" si="25"/>
        <v>0.6594199127459694</v>
      </c>
    </row>
    <row r="55" spans="1:43" ht="15">
      <c r="A55" t="s">
        <v>169</v>
      </c>
      <c r="B55" t="s">
        <v>124</v>
      </c>
      <c r="C55" s="2" t="s">
        <v>55</v>
      </c>
      <c r="D55" s="2">
        <v>7150610.21338</v>
      </c>
      <c r="E55" s="25">
        <f t="shared" si="4"/>
        <v>715.0610213379999</v>
      </c>
      <c r="F55" s="10">
        <v>103435</v>
      </c>
      <c r="G55" s="10">
        <f t="shared" si="27"/>
        <v>10.3435</v>
      </c>
      <c r="H55" s="10">
        <v>120835</v>
      </c>
      <c r="I55" s="10">
        <f t="shared" si="5"/>
        <v>12.0835</v>
      </c>
      <c r="J55" s="11">
        <v>6075148</v>
      </c>
      <c r="K55" s="11">
        <f t="shared" si="6"/>
        <v>607.5148</v>
      </c>
      <c r="L55" s="11">
        <v>5918156</v>
      </c>
      <c r="M55" s="11">
        <f t="shared" si="7"/>
        <v>591.8156</v>
      </c>
      <c r="N55" s="12">
        <v>147300</v>
      </c>
      <c r="O55" s="12">
        <f t="shared" si="8"/>
        <v>14.73</v>
      </c>
      <c r="P55" s="12">
        <v>198510</v>
      </c>
      <c r="Q55" s="12">
        <f t="shared" si="9"/>
        <v>19.851</v>
      </c>
      <c r="R55" s="13">
        <v>43845</v>
      </c>
      <c r="S55" s="13">
        <f t="shared" si="10"/>
        <v>4.3845</v>
      </c>
      <c r="T55" s="13">
        <v>59325</v>
      </c>
      <c r="U55" s="13">
        <f t="shared" si="11"/>
        <v>5.9325</v>
      </c>
      <c r="V55" s="25">
        <f t="shared" si="28"/>
        <v>6369728</v>
      </c>
      <c r="W55" s="25">
        <v>309730.2889000001</v>
      </c>
      <c r="X55" s="14">
        <f t="shared" si="12"/>
        <v>30.97302889000001</v>
      </c>
      <c r="Y55" s="14">
        <v>1634.5457</v>
      </c>
      <c r="Z55" s="14">
        <f t="shared" si="13"/>
        <v>0.16345457</v>
      </c>
      <c r="AA55" s="26">
        <f t="shared" si="14"/>
        <v>636.9728</v>
      </c>
      <c r="AB55" s="25">
        <f t="shared" si="15"/>
        <v>6608190.8346</v>
      </c>
      <c r="AC55" s="26">
        <f t="shared" si="16"/>
        <v>660.81908346</v>
      </c>
      <c r="AD55" s="25">
        <v>182586.4848</v>
      </c>
      <c r="AE55" s="10">
        <f t="shared" si="17"/>
        <v>18.25864848</v>
      </c>
      <c r="AF55" s="25">
        <v>5342936.9193</v>
      </c>
      <c r="AG55" s="11">
        <f t="shared" si="18"/>
        <v>534.29369193</v>
      </c>
      <c r="AH55" s="25">
        <v>7326.1505</v>
      </c>
      <c r="AI55" s="12">
        <f t="shared" si="19"/>
        <v>0.7326150499999999</v>
      </c>
      <c r="AJ55" s="25">
        <f t="shared" si="29"/>
        <v>5532849.5546</v>
      </c>
      <c r="AK55" s="26">
        <f t="shared" si="20"/>
        <v>553.28495546</v>
      </c>
      <c r="AL55" s="25">
        <f t="shared" si="21"/>
        <v>1.548</v>
      </c>
      <c r="AM55" s="21">
        <f t="shared" si="22"/>
        <v>0.002164850206914412</v>
      </c>
      <c r="AN55" s="25">
        <f t="shared" si="23"/>
        <v>-15.699200000000019</v>
      </c>
      <c r="AO55" s="25">
        <f t="shared" si="24"/>
        <v>1.7400000000000002</v>
      </c>
      <c r="AP55" s="25">
        <f t="shared" si="26"/>
        <v>70.46514453999998</v>
      </c>
      <c r="AQ55" s="21">
        <f t="shared" si="25"/>
        <v>0.11409528372045875</v>
      </c>
    </row>
    <row r="56" spans="1:43" ht="15">
      <c r="A56" t="s">
        <v>170</v>
      </c>
      <c r="B56" t="s">
        <v>119</v>
      </c>
      <c r="C56" s="2" t="s">
        <v>56</v>
      </c>
      <c r="D56" s="2">
        <v>34541622.776</v>
      </c>
      <c r="E56" s="25">
        <f t="shared" si="4"/>
        <v>3454.1622776</v>
      </c>
      <c r="F56" s="10">
        <v>88269</v>
      </c>
      <c r="G56" s="10">
        <f t="shared" si="27"/>
        <v>8.8269</v>
      </c>
      <c r="H56" s="10">
        <v>132441</v>
      </c>
      <c r="I56" s="10">
        <f t="shared" si="5"/>
        <v>13.2441</v>
      </c>
      <c r="J56" s="11">
        <v>15984009</v>
      </c>
      <c r="K56" s="11">
        <f t="shared" si="6"/>
        <v>1598.4009</v>
      </c>
      <c r="L56" s="11">
        <v>14648792</v>
      </c>
      <c r="M56" s="11">
        <f t="shared" si="7"/>
        <v>1464.8792</v>
      </c>
      <c r="N56" s="12">
        <v>42017</v>
      </c>
      <c r="O56" s="12">
        <f t="shared" si="8"/>
        <v>4.2017</v>
      </c>
      <c r="P56" s="12">
        <v>73191</v>
      </c>
      <c r="Q56" s="12">
        <f t="shared" si="9"/>
        <v>7.3191</v>
      </c>
      <c r="R56" s="13">
        <v>943452</v>
      </c>
      <c r="S56" s="13">
        <f t="shared" si="10"/>
        <v>94.3452</v>
      </c>
      <c r="T56" s="13">
        <v>1319061</v>
      </c>
      <c r="U56" s="13">
        <f t="shared" si="11"/>
        <v>131.9061</v>
      </c>
      <c r="V56" s="25">
        <f t="shared" si="28"/>
        <v>17057747</v>
      </c>
      <c r="W56" s="25">
        <v>2092859.5139</v>
      </c>
      <c r="X56" s="14">
        <f t="shared" si="12"/>
        <v>209.28595138999998</v>
      </c>
      <c r="Y56" s="14">
        <v>1372212.1443</v>
      </c>
      <c r="Z56" s="14">
        <f t="shared" si="13"/>
        <v>137.22121443</v>
      </c>
      <c r="AA56" s="26">
        <f t="shared" si="14"/>
        <v>1705.7747</v>
      </c>
      <c r="AB56" s="25">
        <f t="shared" si="15"/>
        <v>19638556.6582</v>
      </c>
      <c r="AC56" s="26">
        <f t="shared" si="16"/>
        <v>1963.85566582</v>
      </c>
      <c r="AD56" s="25">
        <v>116866.5989</v>
      </c>
      <c r="AE56" s="10">
        <f t="shared" si="17"/>
        <v>11.68665989</v>
      </c>
      <c r="AF56" s="25">
        <v>8984790.1033</v>
      </c>
      <c r="AG56" s="11">
        <f t="shared" si="18"/>
        <v>898.4790103299999</v>
      </c>
      <c r="AH56" s="25">
        <v>3976.0398</v>
      </c>
      <c r="AI56" s="12">
        <f t="shared" si="19"/>
        <v>0.39760398</v>
      </c>
      <c r="AJ56" s="25">
        <f t="shared" si="29"/>
        <v>9105632.741999999</v>
      </c>
      <c r="AK56" s="26">
        <f t="shared" si="20"/>
        <v>910.5632741999999</v>
      </c>
      <c r="AL56" s="25">
        <f t="shared" si="21"/>
        <v>37.560900000000004</v>
      </c>
      <c r="AM56" s="21">
        <f t="shared" si="22"/>
        <v>0.010874098256349971</v>
      </c>
      <c r="AN56" s="25">
        <f t="shared" si="23"/>
        <v>-133.5217</v>
      </c>
      <c r="AO56" s="25">
        <f t="shared" si="24"/>
        <v>4.417199999999999</v>
      </c>
      <c r="AP56" s="25">
        <f t="shared" si="26"/>
        <v>574.8791258000002</v>
      </c>
      <c r="AQ56" s="21">
        <f t="shared" si="25"/>
        <v>0.3583801190246721</v>
      </c>
    </row>
    <row r="57" spans="1:43" ht="15">
      <c r="A57" t="s">
        <v>170</v>
      </c>
      <c r="B57" t="s">
        <v>117</v>
      </c>
      <c r="C57" s="2" t="s">
        <v>57</v>
      </c>
      <c r="D57" s="2">
        <v>627667.019263</v>
      </c>
      <c r="E57" s="25">
        <f t="shared" si="4"/>
        <v>62.7667019263</v>
      </c>
      <c r="F57" s="10">
        <v>0</v>
      </c>
      <c r="G57" s="10">
        <f t="shared" si="27"/>
        <v>0</v>
      </c>
      <c r="H57" s="10">
        <v>0</v>
      </c>
      <c r="I57" s="10">
        <f t="shared" si="5"/>
        <v>0</v>
      </c>
      <c r="J57" s="11">
        <v>428690</v>
      </c>
      <c r="K57" s="11">
        <f t="shared" si="6"/>
        <v>42.869</v>
      </c>
      <c r="L57" s="11">
        <v>332179</v>
      </c>
      <c r="M57" s="11">
        <f t="shared" si="7"/>
        <v>33.2179</v>
      </c>
      <c r="N57" s="12">
        <v>0</v>
      </c>
      <c r="O57" s="12">
        <f t="shared" si="8"/>
        <v>0</v>
      </c>
      <c r="P57" s="12">
        <v>0</v>
      </c>
      <c r="Q57" s="12">
        <f t="shared" si="9"/>
        <v>0</v>
      </c>
      <c r="R57" s="13">
        <v>93734</v>
      </c>
      <c r="S57" s="13">
        <f t="shared" si="10"/>
        <v>9.3734</v>
      </c>
      <c r="T57" s="13">
        <v>52966</v>
      </c>
      <c r="U57" s="13">
        <f t="shared" si="11"/>
        <v>5.2966</v>
      </c>
      <c r="V57" s="25">
        <f t="shared" si="28"/>
        <v>522424</v>
      </c>
      <c r="W57" s="25">
        <v>42745.3074</v>
      </c>
      <c r="X57" s="14">
        <f t="shared" si="12"/>
        <v>4.274530739999999</v>
      </c>
      <c r="Y57" s="14">
        <v>0</v>
      </c>
      <c r="Z57" s="14">
        <f t="shared" si="13"/>
        <v>0</v>
      </c>
      <c r="AA57" s="26">
        <f t="shared" si="14"/>
        <v>52.2424</v>
      </c>
      <c r="AB57" s="25">
        <f t="shared" si="15"/>
        <v>427890.3074</v>
      </c>
      <c r="AC57" s="26">
        <f t="shared" si="16"/>
        <v>42.78903074</v>
      </c>
      <c r="AD57" s="25">
        <v>0</v>
      </c>
      <c r="AE57" s="10">
        <f t="shared" si="17"/>
        <v>0</v>
      </c>
      <c r="AF57" s="25">
        <v>164873.4455</v>
      </c>
      <c r="AG57" s="11">
        <f t="shared" si="18"/>
        <v>16.48734455</v>
      </c>
      <c r="AH57" s="25">
        <v>0</v>
      </c>
      <c r="AI57" s="12">
        <f t="shared" si="19"/>
        <v>0</v>
      </c>
      <c r="AJ57" s="25">
        <f t="shared" si="29"/>
        <v>164873.4455</v>
      </c>
      <c r="AK57" s="26">
        <f t="shared" si="20"/>
        <v>16.48734455</v>
      </c>
      <c r="AL57" s="25">
        <f t="shared" si="21"/>
        <v>-4.0768</v>
      </c>
      <c r="AM57" s="21">
        <f t="shared" si="22"/>
        <v>-0.06495163637539751</v>
      </c>
      <c r="AN57" s="25">
        <f t="shared" si="23"/>
        <v>-9.6511</v>
      </c>
      <c r="AO57" s="25">
        <f t="shared" si="24"/>
        <v>0</v>
      </c>
      <c r="AP57" s="25">
        <f t="shared" si="26"/>
        <v>16.73055545</v>
      </c>
      <c r="AQ57" s="21">
        <f t="shared" si="25"/>
        <v>0.4343962780251594</v>
      </c>
    </row>
    <row r="58" spans="1:43" ht="15">
      <c r="A58" t="s">
        <v>171</v>
      </c>
      <c r="B58" t="s">
        <v>125</v>
      </c>
      <c r="C58" s="2" t="s">
        <v>58</v>
      </c>
      <c r="D58" s="2">
        <v>1113815.81166</v>
      </c>
      <c r="E58" s="25">
        <f t="shared" si="4"/>
        <v>111.38158116599999</v>
      </c>
      <c r="F58" s="10">
        <v>1170</v>
      </c>
      <c r="G58" s="10">
        <f t="shared" si="27"/>
        <v>0.117</v>
      </c>
      <c r="H58" s="10">
        <v>1333</v>
      </c>
      <c r="I58" s="10">
        <f t="shared" si="5"/>
        <v>0.1333</v>
      </c>
      <c r="J58" s="11">
        <v>458178</v>
      </c>
      <c r="K58" s="11">
        <f t="shared" si="6"/>
        <v>45.8178</v>
      </c>
      <c r="L58" s="11">
        <v>553748</v>
      </c>
      <c r="M58" s="11">
        <f t="shared" si="7"/>
        <v>55.3748</v>
      </c>
      <c r="N58" s="12">
        <v>0</v>
      </c>
      <c r="O58" s="12">
        <f t="shared" si="8"/>
        <v>0</v>
      </c>
      <c r="P58" s="12">
        <v>2897</v>
      </c>
      <c r="Q58" s="12">
        <f t="shared" si="9"/>
        <v>0.2897</v>
      </c>
      <c r="R58" s="13">
        <v>43067</v>
      </c>
      <c r="S58" s="13">
        <f t="shared" si="10"/>
        <v>4.3067</v>
      </c>
      <c r="T58" s="13">
        <v>24315</v>
      </c>
      <c r="U58" s="13">
        <f t="shared" si="11"/>
        <v>2.4315</v>
      </c>
      <c r="V58" s="25">
        <f t="shared" si="28"/>
        <v>502415</v>
      </c>
      <c r="W58" s="25">
        <v>274740.97760000016</v>
      </c>
      <c r="X58" s="14">
        <f t="shared" si="12"/>
        <v>27.474097760000017</v>
      </c>
      <c r="Y58" s="14">
        <v>0</v>
      </c>
      <c r="Z58" s="14">
        <f t="shared" si="13"/>
        <v>0</v>
      </c>
      <c r="AA58" s="26">
        <f t="shared" si="14"/>
        <v>50.2415</v>
      </c>
      <c r="AB58" s="25">
        <f t="shared" si="15"/>
        <v>857033.9776000001</v>
      </c>
      <c r="AC58" s="26">
        <f t="shared" si="16"/>
        <v>85.70339776000002</v>
      </c>
      <c r="AD58" s="25">
        <v>3315.8208</v>
      </c>
      <c r="AE58" s="10">
        <f t="shared" si="17"/>
        <v>0.33158208</v>
      </c>
      <c r="AF58" s="25">
        <v>485967.1086</v>
      </c>
      <c r="AG58" s="11">
        <f t="shared" si="18"/>
        <v>48.596710859999995</v>
      </c>
      <c r="AH58" s="25">
        <v>0</v>
      </c>
      <c r="AI58" s="12">
        <f t="shared" si="19"/>
        <v>0</v>
      </c>
      <c r="AJ58" s="25">
        <f t="shared" si="29"/>
        <v>489282.92939999996</v>
      </c>
      <c r="AK58" s="26">
        <f t="shared" si="20"/>
        <v>48.92829294</v>
      </c>
      <c r="AL58" s="25">
        <f t="shared" si="21"/>
        <v>-1.8752</v>
      </c>
      <c r="AM58" s="21">
        <f t="shared" si="22"/>
        <v>-0.016835817739068136</v>
      </c>
      <c r="AN58" s="25">
        <f t="shared" si="23"/>
        <v>9.557000000000002</v>
      </c>
      <c r="AO58" s="25">
        <f t="shared" si="24"/>
        <v>0.016299999999999995</v>
      </c>
      <c r="AP58" s="25">
        <f t="shared" si="26"/>
        <v>6.869507060000004</v>
      </c>
      <c r="AQ58" s="21">
        <f t="shared" si="25"/>
        <v>0.1182440625860645</v>
      </c>
    </row>
    <row r="59" spans="1:43" ht="15">
      <c r="A59" t="s">
        <v>171</v>
      </c>
      <c r="B59" t="s">
        <v>117</v>
      </c>
      <c r="C59" s="2" t="s">
        <v>59</v>
      </c>
      <c r="D59" s="2">
        <v>168656.912485</v>
      </c>
      <c r="E59" s="25">
        <f t="shared" si="4"/>
        <v>16.8656912485</v>
      </c>
      <c r="F59" s="10">
        <v>0</v>
      </c>
      <c r="G59" s="10">
        <f t="shared" si="27"/>
        <v>0</v>
      </c>
      <c r="H59" s="10">
        <v>0</v>
      </c>
      <c r="I59" s="10">
        <f t="shared" si="5"/>
        <v>0</v>
      </c>
      <c r="J59" s="11">
        <v>151614</v>
      </c>
      <c r="K59" s="11">
        <f t="shared" si="6"/>
        <v>15.1614</v>
      </c>
      <c r="L59" s="11">
        <v>151575</v>
      </c>
      <c r="M59" s="11">
        <f t="shared" si="7"/>
        <v>15.1575</v>
      </c>
      <c r="N59" s="12">
        <v>0</v>
      </c>
      <c r="O59" s="12">
        <f t="shared" si="8"/>
        <v>0</v>
      </c>
      <c r="P59" s="12">
        <v>87</v>
      </c>
      <c r="Q59" s="12">
        <f t="shared" si="9"/>
        <v>0.0087</v>
      </c>
      <c r="R59" s="13">
        <v>0</v>
      </c>
      <c r="S59" s="13">
        <f t="shared" si="10"/>
        <v>0</v>
      </c>
      <c r="T59" s="13">
        <v>1180</v>
      </c>
      <c r="U59" s="13">
        <f t="shared" si="11"/>
        <v>0.118</v>
      </c>
      <c r="V59" s="25">
        <f t="shared" si="28"/>
        <v>151614</v>
      </c>
      <c r="W59" s="25">
        <v>2920.8424</v>
      </c>
      <c r="X59" s="14">
        <f t="shared" si="12"/>
        <v>0.29208424</v>
      </c>
      <c r="Y59" s="14">
        <v>0</v>
      </c>
      <c r="Z59" s="14">
        <f t="shared" si="13"/>
        <v>0</v>
      </c>
      <c r="AA59" s="26">
        <f t="shared" si="14"/>
        <v>15.1614</v>
      </c>
      <c r="AB59" s="25">
        <f t="shared" si="15"/>
        <v>155762.8424</v>
      </c>
      <c r="AC59" s="26">
        <f t="shared" si="16"/>
        <v>15.57628424</v>
      </c>
      <c r="AD59" s="25">
        <v>0</v>
      </c>
      <c r="AE59" s="10">
        <f t="shared" si="17"/>
        <v>0</v>
      </c>
      <c r="AF59" s="25">
        <v>113213.872</v>
      </c>
      <c r="AG59" s="11">
        <f t="shared" si="18"/>
        <v>11.3213872</v>
      </c>
      <c r="AH59" s="25">
        <v>0</v>
      </c>
      <c r="AI59" s="12">
        <f t="shared" si="19"/>
        <v>0</v>
      </c>
      <c r="AJ59" s="25">
        <f t="shared" si="29"/>
        <v>113213.872</v>
      </c>
      <c r="AK59" s="26">
        <f t="shared" si="20"/>
        <v>11.3213872</v>
      </c>
      <c r="AL59" s="25">
        <f t="shared" si="21"/>
        <v>0.118</v>
      </c>
      <c r="AM59" s="21">
        <f t="shared" si="22"/>
        <v>0.006996452043463957</v>
      </c>
      <c r="AN59" s="25">
        <f t="shared" si="23"/>
        <v>-0.0038999999999997925</v>
      </c>
      <c r="AO59" s="25">
        <f t="shared" si="24"/>
        <v>0</v>
      </c>
      <c r="AP59" s="25">
        <f t="shared" si="26"/>
        <v>3.8448127999999997</v>
      </c>
      <c r="AQ59" s="21">
        <f t="shared" si="25"/>
        <v>0.2515547297208882</v>
      </c>
    </row>
    <row r="60" spans="1:43" ht="15">
      <c r="A60" t="s">
        <v>172</v>
      </c>
      <c r="B60" t="s">
        <v>124</v>
      </c>
      <c r="C60" s="2" t="s">
        <v>60</v>
      </c>
      <c r="D60" s="2">
        <v>3956742.99838</v>
      </c>
      <c r="E60" s="25">
        <f t="shared" si="4"/>
        <v>395.67429983799997</v>
      </c>
      <c r="F60" s="10">
        <v>89711</v>
      </c>
      <c r="G60" s="10">
        <f t="shared" si="27"/>
        <v>8.9711</v>
      </c>
      <c r="H60" s="10">
        <v>95968</v>
      </c>
      <c r="I60" s="10">
        <f t="shared" si="5"/>
        <v>9.5968</v>
      </c>
      <c r="J60" s="11">
        <v>3459216</v>
      </c>
      <c r="K60" s="11">
        <f t="shared" si="6"/>
        <v>345.9216</v>
      </c>
      <c r="L60" s="11">
        <v>3401836</v>
      </c>
      <c r="M60" s="11">
        <f t="shared" si="7"/>
        <v>340.1836</v>
      </c>
      <c r="N60" s="12">
        <v>42091</v>
      </c>
      <c r="O60" s="12">
        <f t="shared" si="8"/>
        <v>4.2091</v>
      </c>
      <c r="P60" s="12">
        <v>37956</v>
      </c>
      <c r="Q60" s="12">
        <f t="shared" si="9"/>
        <v>3.7956</v>
      </c>
      <c r="R60" s="13">
        <v>52039</v>
      </c>
      <c r="S60" s="13">
        <f t="shared" si="10"/>
        <v>5.2039</v>
      </c>
      <c r="T60" s="13">
        <v>54192</v>
      </c>
      <c r="U60" s="13">
        <f t="shared" si="11"/>
        <v>5.4192</v>
      </c>
      <c r="V60" s="25">
        <f t="shared" si="28"/>
        <v>3643057</v>
      </c>
      <c r="W60" s="25">
        <v>151646.02230000007</v>
      </c>
      <c r="X60" s="14">
        <f t="shared" si="12"/>
        <v>15.164602230000007</v>
      </c>
      <c r="Y60" s="14">
        <v>0</v>
      </c>
      <c r="Z60" s="14">
        <f t="shared" si="13"/>
        <v>0</v>
      </c>
      <c r="AA60" s="26">
        <f t="shared" si="14"/>
        <v>364.3057</v>
      </c>
      <c r="AB60" s="25">
        <f t="shared" si="15"/>
        <v>3741598.0223000003</v>
      </c>
      <c r="AC60" s="26">
        <f t="shared" si="16"/>
        <v>374.15980223</v>
      </c>
      <c r="AD60" s="25">
        <v>61121.7651</v>
      </c>
      <c r="AE60" s="10">
        <f t="shared" si="17"/>
        <v>6.112176509999999</v>
      </c>
      <c r="AF60" s="25">
        <v>3074862.2328</v>
      </c>
      <c r="AG60" s="11">
        <f t="shared" si="18"/>
        <v>307.48622328</v>
      </c>
      <c r="AH60" s="25">
        <v>23262.071</v>
      </c>
      <c r="AI60" s="12">
        <f t="shared" si="19"/>
        <v>2.3262071</v>
      </c>
      <c r="AJ60" s="25">
        <f t="shared" si="29"/>
        <v>3159246.0689</v>
      </c>
      <c r="AK60" s="26">
        <f t="shared" si="20"/>
        <v>315.92460689</v>
      </c>
      <c r="AL60" s="25">
        <f t="shared" si="21"/>
        <v>0.21530000000000005</v>
      </c>
      <c r="AM60" s="21">
        <f t="shared" si="22"/>
        <v>0.0005441344057174041</v>
      </c>
      <c r="AN60" s="25">
        <f t="shared" si="23"/>
        <v>-5.7379999999999995</v>
      </c>
      <c r="AO60" s="25">
        <f t="shared" si="24"/>
        <v>0.6257000000000001</v>
      </c>
      <c r="AP60" s="25">
        <f t="shared" si="26"/>
        <v>37.651393110000015</v>
      </c>
      <c r="AQ60" s="21">
        <f t="shared" si="25"/>
        <v>0.10776063402122052</v>
      </c>
    </row>
    <row r="61" spans="1:43" ht="15">
      <c r="A61" t="s">
        <v>173</v>
      </c>
      <c r="B61" t="s">
        <v>132</v>
      </c>
      <c r="C61" s="2" t="s">
        <v>61</v>
      </c>
      <c r="D61" s="2">
        <v>79029199.9144</v>
      </c>
      <c r="E61" s="25">
        <f t="shared" si="4"/>
        <v>7902.91999144</v>
      </c>
      <c r="F61" s="10">
        <v>0</v>
      </c>
      <c r="G61" s="10">
        <f t="shared" si="27"/>
        <v>0</v>
      </c>
      <c r="H61" s="10">
        <v>0</v>
      </c>
      <c r="I61" s="10">
        <f t="shared" si="5"/>
        <v>0</v>
      </c>
      <c r="J61" s="11">
        <v>5036516</v>
      </c>
      <c r="K61" s="11">
        <f t="shared" si="6"/>
        <v>503.6516</v>
      </c>
      <c r="L61" s="11">
        <v>4901852</v>
      </c>
      <c r="M61" s="11">
        <f t="shared" si="7"/>
        <v>490.1852</v>
      </c>
      <c r="N61" s="12">
        <v>0</v>
      </c>
      <c r="O61" s="12">
        <f t="shared" si="8"/>
        <v>0</v>
      </c>
      <c r="P61" s="12">
        <v>0</v>
      </c>
      <c r="Q61" s="12">
        <f t="shared" si="9"/>
        <v>0</v>
      </c>
      <c r="R61" s="13">
        <v>588729</v>
      </c>
      <c r="S61" s="13">
        <f t="shared" si="10"/>
        <v>58.8729</v>
      </c>
      <c r="T61" s="13">
        <v>507053</v>
      </c>
      <c r="U61" s="13">
        <f t="shared" si="11"/>
        <v>50.7053</v>
      </c>
      <c r="V61" s="25">
        <f t="shared" si="28"/>
        <v>5625245</v>
      </c>
      <c r="W61" s="25">
        <v>1348835.1779999996</v>
      </c>
      <c r="X61" s="14">
        <f t="shared" si="12"/>
        <v>134.88351779999996</v>
      </c>
      <c r="Y61" s="14">
        <v>35052988.27529998</v>
      </c>
      <c r="Z61" s="14">
        <f t="shared" si="13"/>
        <v>3505.298827529998</v>
      </c>
      <c r="AA61" s="26">
        <f t="shared" si="14"/>
        <v>562.5245</v>
      </c>
      <c r="AB61" s="25">
        <f t="shared" si="15"/>
        <v>41810728.453299984</v>
      </c>
      <c r="AC61" s="26">
        <f t="shared" si="16"/>
        <v>4181.072845329998</v>
      </c>
      <c r="AD61" s="25">
        <v>0</v>
      </c>
      <c r="AE61" s="10">
        <f t="shared" si="17"/>
        <v>0</v>
      </c>
      <c r="AF61" s="25">
        <v>2799841.7237</v>
      </c>
      <c r="AG61" s="11">
        <f t="shared" si="18"/>
        <v>279.98417237</v>
      </c>
      <c r="AH61" s="25">
        <v>0</v>
      </c>
      <c r="AI61" s="12">
        <f t="shared" si="19"/>
        <v>0</v>
      </c>
      <c r="AJ61" s="25">
        <f t="shared" si="29"/>
        <v>2799841.7237</v>
      </c>
      <c r="AK61" s="26">
        <f t="shared" si="20"/>
        <v>279.98417237</v>
      </c>
      <c r="AL61" s="25">
        <f t="shared" si="21"/>
        <v>-8.1676</v>
      </c>
      <c r="AM61" s="21">
        <f t="shared" si="22"/>
        <v>-0.0010334914194812406</v>
      </c>
      <c r="AN61" s="25">
        <f t="shared" si="23"/>
        <v>-13.466399999999965</v>
      </c>
      <c r="AO61" s="25">
        <f t="shared" si="24"/>
        <v>0</v>
      </c>
      <c r="AP61" s="25">
        <f t="shared" si="26"/>
        <v>210.20102763</v>
      </c>
      <c r="AQ61" s="21">
        <f t="shared" si="25"/>
        <v>0.3886202986186668</v>
      </c>
    </row>
    <row r="62" spans="1:43" ht="15">
      <c r="A62" t="s">
        <v>174</v>
      </c>
      <c r="B62" t="s">
        <v>125</v>
      </c>
      <c r="C62" s="2" t="s">
        <v>62</v>
      </c>
      <c r="D62" s="2">
        <v>599260.947118</v>
      </c>
      <c r="E62" s="25">
        <f t="shared" si="4"/>
        <v>59.9260947118</v>
      </c>
      <c r="F62" s="10">
        <v>602</v>
      </c>
      <c r="G62" s="10">
        <f t="shared" si="27"/>
        <v>0.0602</v>
      </c>
      <c r="H62" s="10">
        <v>877</v>
      </c>
      <c r="I62" s="10">
        <f t="shared" si="5"/>
        <v>0.0877</v>
      </c>
      <c r="J62" s="11">
        <v>562067</v>
      </c>
      <c r="K62" s="11">
        <f t="shared" si="6"/>
        <v>56.2067</v>
      </c>
      <c r="L62" s="11">
        <v>508618</v>
      </c>
      <c r="M62" s="11">
        <f t="shared" si="7"/>
        <v>50.8618</v>
      </c>
      <c r="N62" s="12">
        <v>24</v>
      </c>
      <c r="O62" s="12">
        <f t="shared" si="8"/>
        <v>0.0024</v>
      </c>
      <c r="P62" s="12">
        <v>73</v>
      </c>
      <c r="Q62" s="12">
        <f t="shared" si="9"/>
        <v>0.0073</v>
      </c>
      <c r="R62" s="13">
        <v>14000</v>
      </c>
      <c r="S62" s="13">
        <f t="shared" si="10"/>
        <v>1.4</v>
      </c>
      <c r="T62" s="13">
        <v>67230</v>
      </c>
      <c r="U62" s="13">
        <f t="shared" si="11"/>
        <v>6.723</v>
      </c>
      <c r="V62" s="25">
        <f t="shared" si="28"/>
        <v>576693</v>
      </c>
      <c r="W62" s="25">
        <v>3733.5174999999986</v>
      </c>
      <c r="X62" s="14">
        <f t="shared" si="12"/>
        <v>0.37335174999999987</v>
      </c>
      <c r="Y62" s="14">
        <v>0</v>
      </c>
      <c r="Z62" s="14">
        <f t="shared" si="13"/>
        <v>0</v>
      </c>
      <c r="AA62" s="26">
        <f t="shared" si="14"/>
        <v>57.6693</v>
      </c>
      <c r="AB62" s="25">
        <f t="shared" si="15"/>
        <v>580531.5175</v>
      </c>
      <c r="AC62" s="26">
        <f t="shared" si="16"/>
        <v>58.05315175</v>
      </c>
      <c r="AD62" s="25">
        <v>2729.3498</v>
      </c>
      <c r="AE62" s="10">
        <f t="shared" si="17"/>
        <v>0.27293498</v>
      </c>
      <c r="AF62" s="25">
        <v>325940.5295</v>
      </c>
      <c r="AG62" s="11">
        <f t="shared" si="18"/>
        <v>32.59405295</v>
      </c>
      <c r="AH62" s="25">
        <v>18.6363</v>
      </c>
      <c r="AI62" s="12">
        <f t="shared" si="19"/>
        <v>0.0018636299999999998</v>
      </c>
      <c r="AJ62" s="25">
        <f t="shared" si="29"/>
        <v>328688.51560000004</v>
      </c>
      <c r="AK62" s="26">
        <f t="shared" si="20"/>
        <v>32.86885156</v>
      </c>
      <c r="AL62" s="25">
        <f t="shared" si="21"/>
        <v>5.323</v>
      </c>
      <c r="AM62" s="21">
        <f t="shared" si="22"/>
        <v>0.08882607861566279</v>
      </c>
      <c r="AN62" s="25">
        <f t="shared" si="23"/>
        <v>-5.3448999999999955</v>
      </c>
      <c r="AO62" s="25">
        <f t="shared" si="24"/>
        <v>0.027500000000000004</v>
      </c>
      <c r="AP62" s="25">
        <f t="shared" si="26"/>
        <v>18.087948439999998</v>
      </c>
      <c r="AQ62" s="21">
        <f t="shared" si="25"/>
        <v>0.31406995820607336</v>
      </c>
    </row>
    <row r="63" spans="1:43" ht="15">
      <c r="A63" t="s">
        <v>175</v>
      </c>
      <c r="B63" t="s">
        <v>128</v>
      </c>
      <c r="C63" s="3" t="s">
        <v>63</v>
      </c>
      <c r="D63" s="3">
        <v>4910630.32191</v>
      </c>
      <c r="E63" s="25">
        <f t="shared" si="4"/>
        <v>491.06303219100005</v>
      </c>
      <c r="F63" s="10">
        <v>451303</v>
      </c>
      <c r="G63" s="10">
        <f t="shared" si="27"/>
        <v>45.1303</v>
      </c>
      <c r="H63" s="10">
        <v>448428</v>
      </c>
      <c r="I63" s="10">
        <f t="shared" si="5"/>
        <v>44.8428</v>
      </c>
      <c r="J63" s="11">
        <v>4048165</v>
      </c>
      <c r="K63" s="11">
        <f t="shared" si="6"/>
        <v>404.8165</v>
      </c>
      <c r="L63" s="11">
        <v>3979162</v>
      </c>
      <c r="M63" s="11">
        <f t="shared" si="7"/>
        <v>397.9162</v>
      </c>
      <c r="N63" s="12">
        <v>1492</v>
      </c>
      <c r="O63" s="12">
        <f t="shared" si="8"/>
        <v>0.1492</v>
      </c>
      <c r="P63" s="12">
        <v>1491</v>
      </c>
      <c r="Q63" s="12">
        <f t="shared" si="9"/>
        <v>0.1491</v>
      </c>
      <c r="R63" s="13">
        <v>41358</v>
      </c>
      <c r="S63" s="13">
        <f t="shared" si="10"/>
        <v>4.1358</v>
      </c>
      <c r="T63" s="13">
        <v>85008</v>
      </c>
      <c r="U63" s="13">
        <f t="shared" si="11"/>
        <v>8.5008</v>
      </c>
      <c r="V63" s="15">
        <f t="shared" si="28"/>
        <v>4542318</v>
      </c>
      <c r="W63" s="25">
        <v>133447.784</v>
      </c>
      <c r="X63" s="14">
        <f t="shared" si="12"/>
        <v>13.344778400000001</v>
      </c>
      <c r="Y63" s="14">
        <v>0</v>
      </c>
      <c r="Z63" s="14">
        <f t="shared" si="13"/>
        <v>0</v>
      </c>
      <c r="AA63" s="26">
        <f t="shared" si="14"/>
        <v>454.2318</v>
      </c>
      <c r="AB63" s="25">
        <f t="shared" si="15"/>
        <v>4647536.784</v>
      </c>
      <c r="AC63" s="26">
        <f t="shared" si="16"/>
        <v>464.7536784</v>
      </c>
      <c r="AD63" s="25">
        <v>414968.5361</v>
      </c>
      <c r="AE63" s="10">
        <f t="shared" si="17"/>
        <v>41.49685361</v>
      </c>
      <c r="AF63" s="25">
        <v>2791023.2165</v>
      </c>
      <c r="AG63" s="11">
        <f t="shared" si="18"/>
        <v>279.10232165</v>
      </c>
      <c r="AH63" s="25">
        <v>0</v>
      </c>
      <c r="AI63" s="12">
        <f t="shared" si="19"/>
        <v>0</v>
      </c>
      <c r="AJ63" s="25">
        <f t="shared" si="29"/>
        <v>3205991.7526000002</v>
      </c>
      <c r="AK63" s="26">
        <f t="shared" si="20"/>
        <v>320.59917526000004</v>
      </c>
      <c r="AL63" s="25">
        <f t="shared" si="21"/>
        <v>4.365</v>
      </c>
      <c r="AM63" s="21">
        <f t="shared" si="22"/>
        <v>0.00888887925552951</v>
      </c>
      <c r="AN63" s="25">
        <f t="shared" si="23"/>
        <v>-6.900300000000016</v>
      </c>
      <c r="AO63" s="25">
        <f t="shared" si="24"/>
        <v>-0.2875000000000014</v>
      </c>
      <c r="AP63" s="25">
        <f t="shared" si="26"/>
        <v>122.30892473999995</v>
      </c>
      <c r="AQ63" s="21">
        <f t="shared" si="25"/>
        <v>0.30083404578000955</v>
      </c>
    </row>
    <row r="64" spans="1:43" ht="15">
      <c r="A64" t="s">
        <v>176</v>
      </c>
      <c r="B64" t="s">
        <v>161</v>
      </c>
      <c r="C64" s="2" t="s">
        <v>64</v>
      </c>
      <c r="D64" s="2">
        <v>22783741.4994</v>
      </c>
      <c r="E64" s="25">
        <f t="shared" si="4"/>
        <v>2278.3741499400003</v>
      </c>
      <c r="F64" s="10">
        <v>976949</v>
      </c>
      <c r="G64" s="10">
        <f t="shared" si="27"/>
        <v>97.6949</v>
      </c>
      <c r="H64" s="10">
        <v>883599</v>
      </c>
      <c r="I64" s="10">
        <f t="shared" si="5"/>
        <v>88.3599</v>
      </c>
      <c r="J64" s="11">
        <v>12597598</v>
      </c>
      <c r="K64" s="11">
        <f t="shared" si="6"/>
        <v>1259.7598</v>
      </c>
      <c r="L64" s="11">
        <v>12573377</v>
      </c>
      <c r="M64" s="11">
        <f t="shared" si="7"/>
        <v>1257.3377</v>
      </c>
      <c r="N64" s="12">
        <v>834740</v>
      </c>
      <c r="O64" s="12">
        <f t="shared" si="8"/>
        <v>83.474</v>
      </c>
      <c r="P64" s="12">
        <v>857569</v>
      </c>
      <c r="Q64" s="12">
        <f t="shared" si="9"/>
        <v>85.7569</v>
      </c>
      <c r="R64" s="13">
        <v>162920</v>
      </c>
      <c r="S64" s="13">
        <f t="shared" si="10"/>
        <v>16.292</v>
      </c>
      <c r="T64" s="13">
        <v>235377</v>
      </c>
      <c r="U64" s="13">
        <f t="shared" si="11"/>
        <v>23.5377</v>
      </c>
      <c r="V64" s="25">
        <f t="shared" si="28"/>
        <v>14572207</v>
      </c>
      <c r="W64" s="25">
        <v>247558.77419999999</v>
      </c>
      <c r="X64" s="14">
        <f t="shared" si="12"/>
        <v>24.755877419999997</v>
      </c>
      <c r="Y64" s="14">
        <v>0</v>
      </c>
      <c r="Z64" s="14">
        <f t="shared" si="13"/>
        <v>0</v>
      </c>
      <c r="AA64" s="26">
        <f t="shared" si="14"/>
        <v>1457.2207</v>
      </c>
      <c r="AB64" s="25">
        <f t="shared" si="15"/>
        <v>14797480.7742</v>
      </c>
      <c r="AC64" s="26">
        <f t="shared" si="16"/>
        <v>1479.74807742</v>
      </c>
      <c r="AD64" s="25">
        <v>878880.8118</v>
      </c>
      <c r="AE64" s="10">
        <f t="shared" si="17"/>
        <v>87.88808118</v>
      </c>
      <c r="AF64" s="25">
        <v>11249026.3554</v>
      </c>
      <c r="AG64" s="11">
        <f t="shared" si="18"/>
        <v>1124.90263554</v>
      </c>
      <c r="AH64" s="25">
        <v>385734.5388</v>
      </c>
      <c r="AI64" s="12">
        <f t="shared" si="19"/>
        <v>38.573453879999995</v>
      </c>
      <c r="AJ64" s="25">
        <f t="shared" si="29"/>
        <v>12513641.705999998</v>
      </c>
      <c r="AK64" s="26">
        <f t="shared" si="20"/>
        <v>1251.3641705999999</v>
      </c>
      <c r="AL64" s="25">
        <f t="shared" si="21"/>
        <v>7.245699999999999</v>
      </c>
      <c r="AM64" s="21">
        <f t="shared" si="22"/>
        <v>0.003180206376635203</v>
      </c>
      <c r="AN64" s="25">
        <f t="shared" si="23"/>
        <v>-2.4221000000000004</v>
      </c>
      <c r="AO64" s="25">
        <f t="shared" si="24"/>
        <v>-9.335000000000008</v>
      </c>
      <c r="AP64" s="25">
        <f t="shared" si="26"/>
        <v>180.0903294000002</v>
      </c>
      <c r="AQ64" s="21">
        <f t="shared" si="25"/>
        <v>0.131776725458633</v>
      </c>
    </row>
    <row r="65" spans="1:43" ht="15">
      <c r="A65" t="s">
        <v>176</v>
      </c>
      <c r="B65" t="s">
        <v>177</v>
      </c>
      <c r="C65" s="2" t="s">
        <v>65</v>
      </c>
      <c r="D65" s="2">
        <v>1960778.89923</v>
      </c>
      <c r="E65" s="25">
        <f t="shared" si="4"/>
        <v>196.07788992300001</v>
      </c>
      <c r="F65" s="10">
        <v>0</v>
      </c>
      <c r="G65" s="10">
        <f t="shared" si="27"/>
        <v>0</v>
      </c>
      <c r="H65" s="10">
        <v>0</v>
      </c>
      <c r="I65" s="10">
        <f t="shared" si="5"/>
        <v>0</v>
      </c>
      <c r="J65" s="11">
        <v>630292</v>
      </c>
      <c r="K65" s="11">
        <f t="shared" si="6"/>
        <v>63.0292</v>
      </c>
      <c r="L65" s="11">
        <v>709122</v>
      </c>
      <c r="M65" s="11">
        <f t="shared" si="7"/>
        <v>70.9122</v>
      </c>
      <c r="N65" s="12">
        <v>0</v>
      </c>
      <c r="O65" s="12">
        <f t="shared" si="8"/>
        <v>0</v>
      </c>
      <c r="P65" s="12">
        <v>0</v>
      </c>
      <c r="Q65" s="12">
        <f t="shared" si="9"/>
        <v>0</v>
      </c>
      <c r="R65" s="13">
        <v>5851</v>
      </c>
      <c r="S65" s="13">
        <f t="shared" si="10"/>
        <v>0.5851</v>
      </c>
      <c r="T65" s="13">
        <v>8573</v>
      </c>
      <c r="U65" s="13">
        <f t="shared" si="11"/>
        <v>0.8573</v>
      </c>
      <c r="V65" s="25">
        <f t="shared" si="28"/>
        <v>636143</v>
      </c>
      <c r="W65" s="25">
        <v>567265.7095000002</v>
      </c>
      <c r="X65" s="14">
        <f t="shared" si="12"/>
        <v>56.726570950000024</v>
      </c>
      <c r="Y65" s="14">
        <v>0</v>
      </c>
      <c r="Z65" s="14">
        <f t="shared" si="13"/>
        <v>0</v>
      </c>
      <c r="AA65" s="26">
        <f t="shared" si="14"/>
        <v>63.6143</v>
      </c>
      <c r="AB65" s="25">
        <f t="shared" si="15"/>
        <v>1284960.7095000003</v>
      </c>
      <c r="AC65" s="26">
        <f t="shared" si="16"/>
        <v>128.49607095000005</v>
      </c>
      <c r="AD65" s="25">
        <v>0</v>
      </c>
      <c r="AE65" s="10">
        <f t="shared" si="17"/>
        <v>0</v>
      </c>
      <c r="AF65" s="25">
        <v>602307.9665</v>
      </c>
      <c r="AG65" s="11">
        <f t="shared" si="18"/>
        <v>60.230796649999995</v>
      </c>
      <c r="AH65" s="25">
        <v>0</v>
      </c>
      <c r="AI65" s="12">
        <f t="shared" si="19"/>
        <v>0</v>
      </c>
      <c r="AJ65" s="25">
        <f t="shared" si="29"/>
        <v>602307.9665</v>
      </c>
      <c r="AK65" s="26">
        <f t="shared" si="20"/>
        <v>60.230796649999995</v>
      </c>
      <c r="AL65" s="25">
        <f t="shared" si="21"/>
        <v>0.2722</v>
      </c>
      <c r="AM65" s="21">
        <f t="shared" si="22"/>
        <v>0.0013882238334311594</v>
      </c>
      <c r="AN65" s="25">
        <f t="shared" si="23"/>
        <v>7.882999999999996</v>
      </c>
      <c r="AO65" s="25">
        <f t="shared" si="24"/>
        <v>0</v>
      </c>
      <c r="AP65" s="25">
        <f t="shared" si="26"/>
        <v>10.681403350000004</v>
      </c>
      <c r="AQ65" s="21">
        <f t="shared" si="25"/>
        <v>0.14882928472401236</v>
      </c>
    </row>
    <row r="66" spans="1:43" ht="15">
      <c r="A66" t="s">
        <v>178</v>
      </c>
      <c r="B66" t="s">
        <v>119</v>
      </c>
      <c r="C66" s="2" t="s">
        <v>66</v>
      </c>
      <c r="D66" s="2">
        <v>92395857.1341</v>
      </c>
      <c r="E66" s="25">
        <f t="shared" si="4"/>
        <v>9239.58571341</v>
      </c>
      <c r="F66" s="10">
        <v>28735917</v>
      </c>
      <c r="G66" s="10">
        <f t="shared" si="27"/>
        <v>2873.5917</v>
      </c>
      <c r="H66" s="10">
        <v>29356878</v>
      </c>
      <c r="I66" s="10">
        <f t="shared" si="5"/>
        <v>2935.6878</v>
      </c>
      <c r="J66" s="11">
        <v>53614047</v>
      </c>
      <c r="K66" s="11">
        <f t="shared" si="6"/>
        <v>5361.4047</v>
      </c>
      <c r="L66" s="11">
        <v>52470064</v>
      </c>
      <c r="M66" s="11">
        <f t="shared" si="7"/>
        <v>5247.0064</v>
      </c>
      <c r="N66" s="12">
        <v>209894</v>
      </c>
      <c r="O66" s="12">
        <f t="shared" si="8"/>
        <v>20.9894</v>
      </c>
      <c r="P66" s="12">
        <v>322998</v>
      </c>
      <c r="Q66" s="12">
        <f t="shared" si="9"/>
        <v>32.2998</v>
      </c>
      <c r="R66" s="13">
        <v>2385304</v>
      </c>
      <c r="S66" s="13">
        <f t="shared" si="10"/>
        <v>238.5304</v>
      </c>
      <c r="T66" s="13">
        <v>3140947</v>
      </c>
      <c r="U66" s="13">
        <f t="shared" si="11"/>
        <v>314.0947</v>
      </c>
      <c r="V66" s="25">
        <f t="shared" si="28"/>
        <v>84945162</v>
      </c>
      <c r="W66" s="25">
        <v>5047952.2974</v>
      </c>
      <c r="X66" s="14">
        <f t="shared" si="12"/>
        <v>504.79522973999997</v>
      </c>
      <c r="Y66" s="14">
        <v>0</v>
      </c>
      <c r="Z66" s="14">
        <f t="shared" si="13"/>
        <v>0</v>
      </c>
      <c r="AA66" s="26">
        <f t="shared" si="14"/>
        <v>8494.5162</v>
      </c>
      <c r="AB66" s="25">
        <f t="shared" si="15"/>
        <v>90338839.2974</v>
      </c>
      <c r="AC66" s="26">
        <f t="shared" si="16"/>
        <v>9033.883929739999</v>
      </c>
      <c r="AD66" s="25">
        <v>24563478.0946</v>
      </c>
      <c r="AE66" s="10">
        <f t="shared" si="17"/>
        <v>2456.34780946</v>
      </c>
      <c r="AF66" s="25">
        <v>37882945.4269</v>
      </c>
      <c r="AG66" s="11">
        <f t="shared" si="18"/>
        <v>3788.29454269</v>
      </c>
      <c r="AH66" s="25">
        <v>52141.515</v>
      </c>
      <c r="AI66" s="12">
        <f t="shared" si="19"/>
        <v>5.2141515</v>
      </c>
      <c r="AJ66" s="25">
        <f t="shared" si="29"/>
        <v>62498565.0365</v>
      </c>
      <c r="AK66" s="26">
        <f t="shared" si="20"/>
        <v>6249.85650365</v>
      </c>
      <c r="AL66" s="25">
        <f t="shared" si="21"/>
        <v>75.5643</v>
      </c>
      <c r="AM66" s="21">
        <f t="shared" si="22"/>
        <v>0.008178321230391175</v>
      </c>
      <c r="AN66" s="25">
        <f t="shared" si="23"/>
        <v>-114.39829999999984</v>
      </c>
      <c r="AO66" s="25">
        <f t="shared" si="24"/>
        <v>62.096100000000206</v>
      </c>
      <c r="AP66" s="25">
        <f t="shared" si="26"/>
        <v>1965.1374963500002</v>
      </c>
      <c r="AQ66" s="21">
        <f t="shared" si="25"/>
        <v>0.3513314227753638</v>
      </c>
    </row>
    <row r="67" spans="1:43" ht="15">
      <c r="A67" t="s">
        <v>179</v>
      </c>
      <c r="B67" t="s">
        <v>117</v>
      </c>
      <c r="C67" s="2" t="s">
        <v>67</v>
      </c>
      <c r="D67" s="2">
        <v>66042.9044346</v>
      </c>
      <c r="E67" s="25">
        <f t="shared" si="4"/>
        <v>6.60429044346</v>
      </c>
      <c r="F67" s="10">
        <v>0</v>
      </c>
      <c r="G67" s="10">
        <f t="shared" si="27"/>
        <v>0</v>
      </c>
      <c r="H67" s="10">
        <v>0</v>
      </c>
      <c r="I67" s="10">
        <f t="shared" si="5"/>
        <v>0</v>
      </c>
      <c r="J67" s="11">
        <v>27968</v>
      </c>
      <c r="K67" s="11">
        <f t="shared" si="6"/>
        <v>2.7968</v>
      </c>
      <c r="L67" s="11">
        <v>11571</v>
      </c>
      <c r="M67" s="11">
        <f t="shared" si="7"/>
        <v>1.1571</v>
      </c>
      <c r="N67" s="12">
        <v>0</v>
      </c>
      <c r="O67" s="12">
        <f t="shared" si="8"/>
        <v>0</v>
      </c>
      <c r="P67" s="12">
        <v>0</v>
      </c>
      <c r="Q67" s="12">
        <f t="shared" si="9"/>
        <v>0</v>
      </c>
      <c r="R67" s="13">
        <v>13034</v>
      </c>
      <c r="S67" s="13">
        <f t="shared" si="10"/>
        <v>1.3034</v>
      </c>
      <c r="T67" s="13">
        <v>7431</v>
      </c>
      <c r="U67" s="13">
        <f t="shared" si="11"/>
        <v>0.7431</v>
      </c>
      <c r="V67" s="25">
        <f t="shared" si="28"/>
        <v>41002</v>
      </c>
      <c r="W67" s="25">
        <v>1570.7522000000001</v>
      </c>
      <c r="X67" s="14">
        <f t="shared" si="12"/>
        <v>0.15707522000000002</v>
      </c>
      <c r="Y67" s="14">
        <v>0</v>
      </c>
      <c r="Z67" s="14">
        <f t="shared" si="13"/>
        <v>0</v>
      </c>
      <c r="AA67" s="26">
        <f t="shared" si="14"/>
        <v>4.1002</v>
      </c>
      <c r="AB67" s="25">
        <f t="shared" si="15"/>
        <v>20572.7522</v>
      </c>
      <c r="AC67" s="26">
        <f t="shared" si="16"/>
        <v>2.0572752199999997</v>
      </c>
      <c r="AD67" s="25">
        <v>0</v>
      </c>
      <c r="AE67" s="10">
        <f t="shared" si="17"/>
        <v>0</v>
      </c>
      <c r="AF67" s="25">
        <v>4835.9932</v>
      </c>
      <c r="AG67" s="11">
        <f t="shared" si="18"/>
        <v>0.48359932</v>
      </c>
      <c r="AH67" s="25">
        <v>0</v>
      </c>
      <c r="AI67" s="12">
        <f t="shared" si="19"/>
        <v>0</v>
      </c>
      <c r="AJ67" s="25">
        <f t="shared" si="29"/>
        <v>4835.9932</v>
      </c>
      <c r="AK67" s="26">
        <f t="shared" si="20"/>
        <v>0.48359932</v>
      </c>
      <c r="AL67" s="25">
        <f t="shared" si="21"/>
        <v>-0.5602999999999999</v>
      </c>
      <c r="AM67" s="21">
        <f t="shared" si="22"/>
        <v>-0.08483878848103138</v>
      </c>
      <c r="AN67" s="25">
        <f t="shared" si="23"/>
        <v>-1.6397000000000002</v>
      </c>
      <c r="AO67" s="25">
        <f t="shared" si="24"/>
        <v>0</v>
      </c>
      <c r="AP67" s="25">
        <f t="shared" si="26"/>
        <v>0.6735006800000001</v>
      </c>
      <c r="AQ67" s="21">
        <f t="shared" si="25"/>
        <v>0.35443673297547634</v>
      </c>
    </row>
    <row r="68" spans="1:43" s="4" customFormat="1" ht="15">
      <c r="A68" t="s">
        <v>179</v>
      </c>
      <c r="B68" t="s">
        <v>119</v>
      </c>
      <c r="C68" s="3" t="s">
        <v>68</v>
      </c>
      <c r="D68" s="3">
        <v>51945.5804349</v>
      </c>
      <c r="E68" s="25">
        <f t="shared" si="4"/>
        <v>5.19455804349</v>
      </c>
      <c r="F68" s="10">
        <v>0</v>
      </c>
      <c r="G68" s="10">
        <f aca="true" t="shared" si="30" ref="G68:G93">F68/10000</f>
        <v>0</v>
      </c>
      <c r="H68" s="10">
        <v>0</v>
      </c>
      <c r="I68" s="10">
        <f t="shared" si="5"/>
        <v>0</v>
      </c>
      <c r="J68" s="11">
        <v>37658</v>
      </c>
      <c r="K68" s="11">
        <f t="shared" si="6"/>
        <v>3.7658</v>
      </c>
      <c r="L68" s="11">
        <v>23371</v>
      </c>
      <c r="M68" s="11">
        <f t="shared" si="7"/>
        <v>2.3371</v>
      </c>
      <c r="N68" s="12">
        <v>0</v>
      </c>
      <c r="O68" s="12">
        <f t="shared" si="8"/>
        <v>0</v>
      </c>
      <c r="P68" s="12">
        <v>0</v>
      </c>
      <c r="Q68" s="12">
        <f t="shared" si="9"/>
        <v>0</v>
      </c>
      <c r="R68" s="13">
        <v>4592</v>
      </c>
      <c r="S68" s="13">
        <f t="shared" si="10"/>
        <v>0.4592</v>
      </c>
      <c r="T68" s="13">
        <v>2473</v>
      </c>
      <c r="U68" s="13">
        <f t="shared" si="11"/>
        <v>0.2473</v>
      </c>
      <c r="V68" s="15">
        <f aca="true" t="shared" si="31" ref="V68:V93">F68+J68+N68+R68</f>
        <v>42250</v>
      </c>
      <c r="W68" s="25">
        <v>2268.9121</v>
      </c>
      <c r="X68" s="14">
        <f t="shared" si="12"/>
        <v>0.22689121</v>
      </c>
      <c r="Y68" s="14">
        <v>0</v>
      </c>
      <c r="Z68" s="14">
        <f t="shared" si="13"/>
        <v>0</v>
      </c>
      <c r="AA68" s="26">
        <f t="shared" si="14"/>
        <v>4.225</v>
      </c>
      <c r="AB68" s="25">
        <f t="shared" si="15"/>
        <v>28112.9121</v>
      </c>
      <c r="AC68" s="26">
        <f t="shared" si="16"/>
        <v>2.8112912100000003</v>
      </c>
      <c r="AD68" s="15">
        <v>0</v>
      </c>
      <c r="AE68" s="10">
        <f t="shared" si="17"/>
        <v>0</v>
      </c>
      <c r="AF68" s="15">
        <v>13160.76</v>
      </c>
      <c r="AG68" s="11">
        <f t="shared" si="18"/>
        <v>1.316076</v>
      </c>
      <c r="AH68" s="15">
        <v>0</v>
      </c>
      <c r="AI68" s="12">
        <f t="shared" si="19"/>
        <v>0</v>
      </c>
      <c r="AJ68" s="15">
        <f aca="true" t="shared" si="32" ref="AJ68:AJ93">AD68+AF68+AH68</f>
        <v>13160.76</v>
      </c>
      <c r="AK68" s="26">
        <f t="shared" si="20"/>
        <v>1.316076</v>
      </c>
      <c r="AL68" s="25">
        <f t="shared" si="21"/>
        <v>-0.2119</v>
      </c>
      <c r="AM68" s="21">
        <f t="shared" si="22"/>
        <v>-0.04079269077868144</v>
      </c>
      <c r="AN68" s="25">
        <f t="shared" si="23"/>
        <v>-1.4287</v>
      </c>
      <c r="AO68" s="25">
        <f t="shared" si="24"/>
        <v>0</v>
      </c>
      <c r="AP68" s="25">
        <f t="shared" si="26"/>
        <v>1.021024</v>
      </c>
      <c r="AQ68" s="21">
        <f t="shared" si="25"/>
        <v>0.39507197028323787</v>
      </c>
    </row>
    <row r="69" spans="1:43" ht="15">
      <c r="A69" t="s">
        <v>180</v>
      </c>
      <c r="B69" t="s">
        <v>132</v>
      </c>
      <c r="C69" s="2" t="s">
        <v>69</v>
      </c>
      <c r="D69" s="2">
        <v>28257103.917</v>
      </c>
      <c r="E69" s="25">
        <f aca="true" t="shared" si="33" ref="E69:E93">D69/10000</f>
        <v>2825.7103917</v>
      </c>
      <c r="F69" s="10">
        <v>3176</v>
      </c>
      <c r="G69" s="10">
        <f t="shared" si="30"/>
        <v>0.3176</v>
      </c>
      <c r="H69" s="10">
        <v>8486</v>
      </c>
      <c r="I69" s="10">
        <f aca="true" t="shared" si="34" ref="I69:I93">H69/10000</f>
        <v>0.8486</v>
      </c>
      <c r="J69" s="11">
        <v>23082625</v>
      </c>
      <c r="K69" s="11">
        <f aca="true" t="shared" si="35" ref="K69:K93">J69/10000</f>
        <v>2308.2625</v>
      </c>
      <c r="L69" s="11">
        <v>21324130</v>
      </c>
      <c r="M69" s="11">
        <f aca="true" t="shared" si="36" ref="M69:M93">L69/10000</f>
        <v>2132.413</v>
      </c>
      <c r="N69" s="12">
        <v>36223</v>
      </c>
      <c r="O69" s="12">
        <f aca="true" t="shared" si="37" ref="O69:O93">N69/10000</f>
        <v>3.6223</v>
      </c>
      <c r="P69" s="12">
        <v>60560</v>
      </c>
      <c r="Q69" s="12">
        <f aca="true" t="shared" si="38" ref="Q69:Q93">P69/10000</f>
        <v>6.056</v>
      </c>
      <c r="R69" s="13">
        <v>723572</v>
      </c>
      <c r="S69" s="13">
        <f aca="true" t="shared" si="39" ref="S69:S93">R69/10000</f>
        <v>72.3572</v>
      </c>
      <c r="T69" s="13">
        <v>1209077</v>
      </c>
      <c r="U69" s="13">
        <f aca="true" t="shared" si="40" ref="U69:U93">T69/10000</f>
        <v>120.9077</v>
      </c>
      <c r="V69" s="25">
        <f t="shared" si="31"/>
        <v>23845596</v>
      </c>
      <c r="W69" s="25">
        <v>1695335.5074999994</v>
      </c>
      <c r="X69" s="14">
        <f aca="true" t="shared" si="41" ref="X69:X93">W69/10000</f>
        <v>169.53355074999993</v>
      </c>
      <c r="Y69" s="14">
        <v>2124143.434099999</v>
      </c>
      <c r="Z69" s="14">
        <f aca="true" t="shared" si="42" ref="Z69:Z93">Y69/10000</f>
        <v>212.41434340999987</v>
      </c>
      <c r="AA69" s="26">
        <f aca="true" t="shared" si="43" ref="AA69:AA93">V69/10000</f>
        <v>2384.5596</v>
      </c>
      <c r="AB69" s="25">
        <f aca="true" t="shared" si="44" ref="AB69:AB93">H69+L69+P69+T69+W69+Y69</f>
        <v>26421731.9416</v>
      </c>
      <c r="AC69" s="26">
        <f aca="true" t="shared" si="45" ref="AC69:AC93">AB69/10000</f>
        <v>2642.1731941599996</v>
      </c>
      <c r="AD69" s="25">
        <v>10997.6843</v>
      </c>
      <c r="AE69" s="10">
        <f aca="true" t="shared" si="46" ref="AE69:AE93">AD69/10000</f>
        <v>1.0997684300000001</v>
      </c>
      <c r="AF69" s="25">
        <v>15744583.5095</v>
      </c>
      <c r="AG69" s="11">
        <f aca="true" t="shared" si="47" ref="AG69:AG93">AF69/10000</f>
        <v>1574.45835095</v>
      </c>
      <c r="AH69" s="25">
        <v>7205.3859</v>
      </c>
      <c r="AI69" s="12">
        <f aca="true" t="shared" si="48" ref="AI69:AI93">AH69/10000</f>
        <v>0.72053859</v>
      </c>
      <c r="AJ69" s="25">
        <f t="shared" si="32"/>
        <v>15762786.5797</v>
      </c>
      <c r="AK69" s="26">
        <f aca="true" t="shared" si="49" ref="AK69:AK93">AJ69/10000</f>
        <v>1576.27865797</v>
      </c>
      <c r="AL69" s="25">
        <f aca="true" t="shared" si="50" ref="AL69:AL93">U69-S69</f>
        <v>48.5505</v>
      </c>
      <c r="AM69" s="21">
        <f aca="true" t="shared" si="51" ref="AM69:AM93">AL69/E69</f>
        <v>0.017181697084955375</v>
      </c>
      <c r="AN69" s="25">
        <f aca="true" t="shared" si="52" ref="AN69:AN93">M69-K69</f>
        <v>-175.8494999999998</v>
      </c>
      <c r="AO69" s="25">
        <f aca="true" t="shared" si="53" ref="AO69:AO93">I69-G69</f>
        <v>0.531</v>
      </c>
      <c r="AP69" s="25">
        <f t="shared" si="26"/>
        <v>563.0389420299998</v>
      </c>
      <c r="AQ69" s="21">
        <f aca="true" t="shared" si="54" ref="AQ69:AQ93">AP69/(M69+Q69+U69)</f>
        <v>0.24920100398928596</v>
      </c>
    </row>
    <row r="70" spans="1:43" ht="15">
      <c r="A70" t="s">
        <v>180</v>
      </c>
      <c r="B70" t="s">
        <v>181</v>
      </c>
      <c r="C70" s="2" t="s">
        <v>70</v>
      </c>
      <c r="D70" s="2">
        <v>15063455.3153</v>
      </c>
      <c r="E70" s="25">
        <f t="shared" si="33"/>
        <v>1506.34553153</v>
      </c>
      <c r="F70" s="10">
        <v>0</v>
      </c>
      <c r="G70" s="10">
        <f t="shared" si="30"/>
        <v>0</v>
      </c>
      <c r="H70" s="10">
        <v>0</v>
      </c>
      <c r="I70" s="10">
        <f t="shared" si="34"/>
        <v>0</v>
      </c>
      <c r="J70" s="11">
        <v>7220458</v>
      </c>
      <c r="K70" s="11">
        <f t="shared" si="35"/>
        <v>722.0458</v>
      </c>
      <c r="L70" s="11">
        <v>6598511</v>
      </c>
      <c r="M70" s="11">
        <f t="shared" si="36"/>
        <v>659.8511</v>
      </c>
      <c r="N70" s="12">
        <v>0</v>
      </c>
      <c r="O70" s="12">
        <f t="shared" si="37"/>
        <v>0</v>
      </c>
      <c r="P70" s="12">
        <v>0</v>
      </c>
      <c r="Q70" s="12">
        <f t="shared" si="38"/>
        <v>0</v>
      </c>
      <c r="R70" s="13">
        <v>59272</v>
      </c>
      <c r="S70" s="13">
        <f t="shared" si="39"/>
        <v>5.9272</v>
      </c>
      <c r="T70" s="13">
        <v>171490</v>
      </c>
      <c r="U70" s="13">
        <f t="shared" si="40"/>
        <v>17.149</v>
      </c>
      <c r="V70" s="25">
        <f t="shared" si="31"/>
        <v>7279730</v>
      </c>
      <c r="W70" s="25">
        <v>538454.5691999999</v>
      </c>
      <c r="X70" s="14">
        <f t="shared" si="41"/>
        <v>53.84545691999999</v>
      </c>
      <c r="Y70" s="14">
        <v>4812982.298100001</v>
      </c>
      <c r="Z70" s="14">
        <f t="shared" si="42"/>
        <v>481.2982298100001</v>
      </c>
      <c r="AA70" s="26">
        <f t="shared" si="43"/>
        <v>727.973</v>
      </c>
      <c r="AB70" s="25">
        <f t="shared" si="44"/>
        <v>12121437.8673</v>
      </c>
      <c r="AC70" s="26">
        <f t="shared" si="45"/>
        <v>1212.14378673</v>
      </c>
      <c r="AD70" s="25">
        <v>0</v>
      </c>
      <c r="AE70" s="10">
        <f t="shared" si="46"/>
        <v>0</v>
      </c>
      <c r="AF70" s="25">
        <v>4475158.0577</v>
      </c>
      <c r="AG70" s="11">
        <f t="shared" si="47"/>
        <v>447.51580577</v>
      </c>
      <c r="AH70" s="25">
        <v>0</v>
      </c>
      <c r="AI70" s="12">
        <f t="shared" si="48"/>
        <v>0</v>
      </c>
      <c r="AJ70" s="25">
        <f t="shared" si="32"/>
        <v>4475158.0577</v>
      </c>
      <c r="AK70" s="26">
        <f t="shared" si="49"/>
        <v>447.51580577</v>
      </c>
      <c r="AL70" s="25">
        <f t="shared" si="50"/>
        <v>11.221800000000002</v>
      </c>
      <c r="AM70" s="21">
        <f t="shared" si="51"/>
        <v>0.007449685191817832</v>
      </c>
      <c r="AN70" s="25">
        <f t="shared" si="52"/>
        <v>-62.19470000000001</v>
      </c>
      <c r="AO70" s="25">
        <f t="shared" si="53"/>
        <v>0</v>
      </c>
      <c r="AP70" s="25">
        <f t="shared" si="26"/>
        <v>212.33529423</v>
      </c>
      <c r="AQ70" s="21">
        <f t="shared" si="54"/>
        <v>0.3136414517959451</v>
      </c>
    </row>
    <row r="71" spans="1:43" ht="15">
      <c r="A71" t="s">
        <v>182</v>
      </c>
      <c r="B71" t="s">
        <v>183</v>
      </c>
      <c r="C71" s="3" t="s">
        <v>71</v>
      </c>
      <c r="D71" s="3">
        <v>21252866.279</v>
      </c>
      <c r="E71" s="25">
        <f t="shared" si="33"/>
        <v>2125.2866279</v>
      </c>
      <c r="F71" s="10">
        <v>1175682</v>
      </c>
      <c r="G71" s="10">
        <f t="shared" si="30"/>
        <v>117.5682</v>
      </c>
      <c r="H71" s="10">
        <v>1075169</v>
      </c>
      <c r="I71" s="10">
        <f t="shared" si="34"/>
        <v>107.5169</v>
      </c>
      <c r="J71" s="11">
        <v>16250384</v>
      </c>
      <c r="K71" s="11">
        <f t="shared" si="35"/>
        <v>1625.0384</v>
      </c>
      <c r="L71" s="11">
        <v>15807315</v>
      </c>
      <c r="M71" s="11">
        <f t="shared" si="36"/>
        <v>1580.7315</v>
      </c>
      <c r="N71" s="12">
        <v>38386</v>
      </c>
      <c r="O71" s="12">
        <f t="shared" si="37"/>
        <v>3.8386</v>
      </c>
      <c r="P71" s="12">
        <v>45477</v>
      </c>
      <c r="Q71" s="12">
        <f t="shared" si="38"/>
        <v>4.5477</v>
      </c>
      <c r="R71" s="13">
        <v>477162</v>
      </c>
      <c r="S71" s="13">
        <f t="shared" si="39"/>
        <v>47.7162</v>
      </c>
      <c r="T71" s="13">
        <v>405689</v>
      </c>
      <c r="U71" s="13">
        <f t="shared" si="40"/>
        <v>40.5689</v>
      </c>
      <c r="V71" s="15">
        <f t="shared" si="31"/>
        <v>17941614</v>
      </c>
      <c r="W71" s="25">
        <v>2001341.1867</v>
      </c>
      <c r="X71" s="14">
        <f t="shared" si="41"/>
        <v>200.13411867</v>
      </c>
      <c r="Y71" s="14">
        <v>24785.9958</v>
      </c>
      <c r="Z71" s="14">
        <f t="shared" si="42"/>
        <v>2.47859958</v>
      </c>
      <c r="AA71" s="26">
        <f t="shared" si="43"/>
        <v>1794.1614</v>
      </c>
      <c r="AB71" s="25">
        <f t="shared" si="44"/>
        <v>19359777.1825</v>
      </c>
      <c r="AC71" s="26">
        <f t="shared" si="45"/>
        <v>1935.9777182500002</v>
      </c>
      <c r="AD71" s="25">
        <v>746187.288</v>
      </c>
      <c r="AE71" s="10">
        <f t="shared" si="46"/>
        <v>74.6187288</v>
      </c>
      <c r="AF71" s="25">
        <v>10800857.924</v>
      </c>
      <c r="AG71" s="11">
        <f t="shared" si="47"/>
        <v>1080.0857924</v>
      </c>
      <c r="AH71" s="25">
        <v>6820.7209</v>
      </c>
      <c r="AI71" s="12">
        <f t="shared" si="48"/>
        <v>0.68207209</v>
      </c>
      <c r="AJ71" s="25">
        <f t="shared" si="32"/>
        <v>11553865.9329</v>
      </c>
      <c r="AK71" s="26">
        <f t="shared" si="49"/>
        <v>1155.38659329</v>
      </c>
      <c r="AL71" s="25">
        <f t="shared" si="50"/>
        <v>-7.147300000000001</v>
      </c>
      <c r="AM71" s="21">
        <f t="shared" si="51"/>
        <v>-0.0033629816826459135</v>
      </c>
      <c r="AN71" s="25">
        <f t="shared" si="52"/>
        <v>-44.306899999999814</v>
      </c>
      <c r="AO71" s="25">
        <f t="shared" si="53"/>
        <v>-10.051299999999998</v>
      </c>
      <c r="AP71" s="25">
        <f t="shared" si="26"/>
        <v>537.40950671</v>
      </c>
      <c r="AQ71" s="21">
        <f t="shared" si="54"/>
        <v>0.33054103068423174</v>
      </c>
    </row>
    <row r="72" spans="1:43" ht="15">
      <c r="A72" t="s">
        <v>182</v>
      </c>
      <c r="B72" t="s">
        <v>184</v>
      </c>
      <c r="C72" s="2" t="s">
        <v>72</v>
      </c>
      <c r="D72" s="2">
        <v>35158350.063</v>
      </c>
      <c r="E72" s="25">
        <f t="shared" si="33"/>
        <v>3515.8350063000003</v>
      </c>
      <c r="F72" s="10">
        <v>6834</v>
      </c>
      <c r="G72" s="10">
        <f t="shared" si="30"/>
        <v>0.6834</v>
      </c>
      <c r="H72" s="10">
        <v>6834</v>
      </c>
      <c r="I72" s="10">
        <f t="shared" si="34"/>
        <v>0.6834</v>
      </c>
      <c r="J72" s="11">
        <v>14114216</v>
      </c>
      <c r="K72" s="11">
        <f t="shared" si="35"/>
        <v>1411.4216</v>
      </c>
      <c r="L72" s="11">
        <v>14303816</v>
      </c>
      <c r="M72" s="11">
        <f t="shared" si="36"/>
        <v>1430.3816</v>
      </c>
      <c r="N72" s="12">
        <v>0</v>
      </c>
      <c r="O72" s="12">
        <f t="shared" si="37"/>
        <v>0</v>
      </c>
      <c r="P72" s="12">
        <v>8930</v>
      </c>
      <c r="Q72" s="12">
        <f t="shared" si="38"/>
        <v>0.893</v>
      </c>
      <c r="R72" s="13">
        <v>642800</v>
      </c>
      <c r="S72" s="13">
        <f t="shared" si="39"/>
        <v>64.28</v>
      </c>
      <c r="T72" s="13">
        <v>471884</v>
      </c>
      <c r="U72" s="13">
        <f t="shared" si="40"/>
        <v>47.1884</v>
      </c>
      <c r="V72" s="25">
        <f t="shared" si="31"/>
        <v>14763850</v>
      </c>
      <c r="W72" s="25">
        <v>4802885.762500003</v>
      </c>
      <c r="X72" s="14">
        <f t="shared" si="41"/>
        <v>480.2885762500003</v>
      </c>
      <c r="Y72" s="14">
        <v>1054928.1872000005</v>
      </c>
      <c r="Z72" s="14">
        <f t="shared" si="42"/>
        <v>105.49281872000005</v>
      </c>
      <c r="AA72" s="26">
        <f t="shared" si="43"/>
        <v>1476.385</v>
      </c>
      <c r="AB72" s="25">
        <f t="shared" si="44"/>
        <v>20649277.949700005</v>
      </c>
      <c r="AC72" s="26">
        <f t="shared" si="45"/>
        <v>2064.9277949700004</v>
      </c>
      <c r="AD72" s="25">
        <v>0</v>
      </c>
      <c r="AE72" s="10">
        <f t="shared" si="46"/>
        <v>0</v>
      </c>
      <c r="AF72" s="25">
        <v>6211622.08</v>
      </c>
      <c r="AG72" s="11">
        <f t="shared" si="47"/>
        <v>621.162208</v>
      </c>
      <c r="AH72" s="25">
        <v>0</v>
      </c>
      <c r="AI72" s="12">
        <f t="shared" si="48"/>
        <v>0</v>
      </c>
      <c r="AJ72" s="25">
        <f t="shared" si="32"/>
        <v>6211622.08</v>
      </c>
      <c r="AK72" s="26">
        <f t="shared" si="49"/>
        <v>621.162208</v>
      </c>
      <c r="AL72" s="25">
        <f t="shared" si="50"/>
        <v>-17.0916</v>
      </c>
      <c r="AM72" s="21">
        <f t="shared" si="51"/>
        <v>-0.0048613202750907485</v>
      </c>
      <c r="AN72" s="25">
        <f t="shared" si="52"/>
        <v>18.960000000000036</v>
      </c>
      <c r="AO72" s="25">
        <f t="shared" si="53"/>
        <v>0</v>
      </c>
      <c r="AP72" s="25">
        <f t="shared" si="26"/>
        <v>810.7957919999999</v>
      </c>
      <c r="AQ72" s="21">
        <f t="shared" si="54"/>
        <v>0.5484045200995898</v>
      </c>
    </row>
    <row r="73" spans="1:43" ht="15">
      <c r="A73" t="s">
        <v>185</v>
      </c>
      <c r="B73" t="s">
        <v>183</v>
      </c>
      <c r="C73" s="2" t="s">
        <v>73</v>
      </c>
      <c r="D73" s="2">
        <v>18252351.9009</v>
      </c>
      <c r="E73" s="25">
        <f t="shared" si="33"/>
        <v>1825.2351900899998</v>
      </c>
      <c r="F73" s="10">
        <v>1875236</v>
      </c>
      <c r="G73" s="10">
        <f t="shared" si="30"/>
        <v>187.5236</v>
      </c>
      <c r="H73" s="10">
        <v>1653521</v>
      </c>
      <c r="I73" s="10">
        <f t="shared" si="34"/>
        <v>165.3521</v>
      </c>
      <c r="J73" s="11">
        <v>12686559</v>
      </c>
      <c r="K73" s="11">
        <f t="shared" si="35"/>
        <v>1268.6559</v>
      </c>
      <c r="L73" s="11">
        <v>12816437</v>
      </c>
      <c r="M73" s="11">
        <f t="shared" si="36"/>
        <v>1281.6437</v>
      </c>
      <c r="N73" s="12">
        <v>230278</v>
      </c>
      <c r="O73" s="12">
        <f t="shared" si="37"/>
        <v>23.0278</v>
      </c>
      <c r="P73" s="12">
        <v>247212</v>
      </c>
      <c r="Q73" s="12">
        <f t="shared" si="38"/>
        <v>24.7212</v>
      </c>
      <c r="R73" s="13">
        <v>304138</v>
      </c>
      <c r="S73" s="13">
        <f t="shared" si="39"/>
        <v>30.4138</v>
      </c>
      <c r="T73" s="13">
        <v>450917</v>
      </c>
      <c r="U73" s="13">
        <f t="shared" si="40"/>
        <v>45.0917</v>
      </c>
      <c r="V73" s="25">
        <f t="shared" si="31"/>
        <v>15096211</v>
      </c>
      <c r="W73" s="25">
        <v>880640.6255000007</v>
      </c>
      <c r="X73" s="14">
        <f t="shared" si="41"/>
        <v>88.06406255000006</v>
      </c>
      <c r="Y73" s="14">
        <v>0</v>
      </c>
      <c r="Z73" s="14">
        <f t="shared" si="42"/>
        <v>0</v>
      </c>
      <c r="AA73" s="26">
        <f t="shared" si="43"/>
        <v>1509.6211</v>
      </c>
      <c r="AB73" s="25">
        <f t="shared" si="44"/>
        <v>16048727.625500001</v>
      </c>
      <c r="AC73" s="26">
        <f t="shared" si="45"/>
        <v>1604.87276255</v>
      </c>
      <c r="AD73" s="25">
        <v>1496660.694</v>
      </c>
      <c r="AE73" s="10">
        <f t="shared" si="46"/>
        <v>149.6660694</v>
      </c>
      <c r="AF73" s="25">
        <v>8175439.2543</v>
      </c>
      <c r="AG73" s="11">
        <f t="shared" si="47"/>
        <v>817.5439254300001</v>
      </c>
      <c r="AH73" s="25">
        <v>134924.3135</v>
      </c>
      <c r="AI73" s="12">
        <f t="shared" si="48"/>
        <v>13.492431349999999</v>
      </c>
      <c r="AJ73" s="25">
        <f t="shared" si="32"/>
        <v>9807024.2618</v>
      </c>
      <c r="AK73" s="26">
        <f t="shared" si="49"/>
        <v>980.7024261800001</v>
      </c>
      <c r="AL73" s="25">
        <f t="shared" si="50"/>
        <v>14.677900000000005</v>
      </c>
      <c r="AM73" s="21">
        <f t="shared" si="51"/>
        <v>0.008041648593941615</v>
      </c>
      <c r="AN73" s="25">
        <f t="shared" si="52"/>
        <v>12.987800000000107</v>
      </c>
      <c r="AO73" s="25">
        <f t="shared" si="53"/>
        <v>-22.17149999999998</v>
      </c>
      <c r="AP73" s="25">
        <f t="shared" si="26"/>
        <v>491.01457382</v>
      </c>
      <c r="AQ73" s="21">
        <f t="shared" si="54"/>
        <v>0.3633224876181744</v>
      </c>
    </row>
    <row r="74" spans="1:43" ht="15">
      <c r="A74" t="s">
        <v>186</v>
      </c>
      <c r="B74" t="s">
        <v>187</v>
      </c>
      <c r="C74" s="2" t="s">
        <v>74</v>
      </c>
      <c r="D74" s="2">
        <v>49757122.635</v>
      </c>
      <c r="E74" s="25">
        <f t="shared" si="33"/>
        <v>4975.7122635</v>
      </c>
      <c r="F74" s="10">
        <v>11792971</v>
      </c>
      <c r="G74" s="10">
        <f t="shared" si="30"/>
        <v>1179.2971</v>
      </c>
      <c r="H74" s="10">
        <v>12475254</v>
      </c>
      <c r="I74" s="10">
        <f t="shared" si="34"/>
        <v>1247.5254</v>
      </c>
      <c r="J74" s="11">
        <v>19028409</v>
      </c>
      <c r="K74" s="11">
        <f t="shared" si="35"/>
        <v>1902.8409</v>
      </c>
      <c r="L74" s="11">
        <v>18600133</v>
      </c>
      <c r="M74" s="11">
        <f t="shared" si="36"/>
        <v>1860.0133</v>
      </c>
      <c r="N74" s="12">
        <v>1880295</v>
      </c>
      <c r="O74" s="12">
        <f t="shared" si="37"/>
        <v>188.0295</v>
      </c>
      <c r="P74" s="12">
        <v>2141030</v>
      </c>
      <c r="Q74" s="12">
        <f t="shared" si="38"/>
        <v>214.103</v>
      </c>
      <c r="R74" s="13">
        <v>445172</v>
      </c>
      <c r="S74" s="13">
        <f t="shared" si="39"/>
        <v>44.5172</v>
      </c>
      <c r="T74" s="13">
        <v>733561</v>
      </c>
      <c r="U74" s="13">
        <f t="shared" si="40"/>
        <v>73.3561</v>
      </c>
      <c r="V74" s="25">
        <f t="shared" si="31"/>
        <v>33146847</v>
      </c>
      <c r="W74" s="25">
        <v>602692.101999999</v>
      </c>
      <c r="X74" s="14">
        <f t="shared" si="41"/>
        <v>60.269210199999904</v>
      </c>
      <c r="Y74" s="14">
        <v>0</v>
      </c>
      <c r="Z74" s="14">
        <f t="shared" si="42"/>
        <v>0</v>
      </c>
      <c r="AA74" s="26">
        <f t="shared" si="43"/>
        <v>3314.6847</v>
      </c>
      <c r="AB74" s="25">
        <f t="shared" si="44"/>
        <v>34552670.102</v>
      </c>
      <c r="AC74" s="26">
        <f t="shared" si="45"/>
        <v>3455.2670101999997</v>
      </c>
      <c r="AD74" s="25">
        <v>12456846.8443</v>
      </c>
      <c r="AE74" s="10">
        <f t="shared" si="46"/>
        <v>1245.68468443</v>
      </c>
      <c r="AF74" s="25">
        <v>15926510.1157</v>
      </c>
      <c r="AG74" s="11">
        <f t="shared" si="47"/>
        <v>1592.65101157</v>
      </c>
      <c r="AH74" s="25">
        <v>530800.7019</v>
      </c>
      <c r="AI74" s="12">
        <f t="shared" si="48"/>
        <v>53.08007019</v>
      </c>
      <c r="AJ74" s="25">
        <f t="shared" si="32"/>
        <v>28914157.661900003</v>
      </c>
      <c r="AK74" s="26">
        <f t="shared" si="49"/>
        <v>2891.4157661900003</v>
      </c>
      <c r="AL74" s="25">
        <f t="shared" si="50"/>
        <v>28.838899999999995</v>
      </c>
      <c r="AM74" s="21">
        <f t="shared" si="51"/>
        <v>0.005795934023667644</v>
      </c>
      <c r="AN74" s="25">
        <f t="shared" si="52"/>
        <v>-42.82759999999985</v>
      </c>
      <c r="AO74" s="25">
        <f t="shared" si="53"/>
        <v>68.22829999999999</v>
      </c>
      <c r="AP74" s="25">
        <f t="shared" si="26"/>
        <v>430.2259338099998</v>
      </c>
      <c r="AQ74" s="21">
        <f t="shared" si="54"/>
        <v>0.20034061150681134</v>
      </c>
    </row>
    <row r="75" spans="1:43" ht="15">
      <c r="A75" t="s">
        <v>186</v>
      </c>
      <c r="B75" t="s">
        <v>188</v>
      </c>
      <c r="C75" s="2" t="s">
        <v>75</v>
      </c>
      <c r="D75" s="2">
        <v>41701928.133</v>
      </c>
      <c r="E75" s="25">
        <f t="shared" si="33"/>
        <v>4170.1928133</v>
      </c>
      <c r="F75" s="10">
        <v>11773187</v>
      </c>
      <c r="G75" s="10">
        <f t="shared" si="30"/>
        <v>1177.3187</v>
      </c>
      <c r="H75" s="10">
        <v>12459438</v>
      </c>
      <c r="I75" s="10">
        <f t="shared" si="34"/>
        <v>1245.9438</v>
      </c>
      <c r="J75" s="11">
        <v>19020822</v>
      </c>
      <c r="K75" s="11">
        <f t="shared" si="35"/>
        <v>1902.0822</v>
      </c>
      <c r="L75" s="11">
        <v>18583925</v>
      </c>
      <c r="M75" s="11">
        <f t="shared" si="36"/>
        <v>1858.3925</v>
      </c>
      <c r="N75" s="12">
        <v>1875339</v>
      </c>
      <c r="O75" s="12">
        <f t="shared" si="37"/>
        <v>187.5339</v>
      </c>
      <c r="P75" s="12">
        <v>2131262</v>
      </c>
      <c r="Q75" s="12">
        <f t="shared" si="38"/>
        <v>213.1262</v>
      </c>
      <c r="R75" s="13">
        <v>441822</v>
      </c>
      <c r="S75" s="13">
        <f t="shared" si="39"/>
        <v>44.1822</v>
      </c>
      <c r="T75" s="13">
        <v>728963</v>
      </c>
      <c r="U75" s="13">
        <f t="shared" si="40"/>
        <v>72.8963</v>
      </c>
      <c r="V75" s="25">
        <f t="shared" si="31"/>
        <v>33111170</v>
      </c>
      <c r="W75" s="25">
        <v>601053.6405999992</v>
      </c>
      <c r="X75" s="14">
        <f t="shared" si="41"/>
        <v>60.10536405999992</v>
      </c>
      <c r="Y75" s="14">
        <v>0</v>
      </c>
      <c r="Z75" s="14">
        <f t="shared" si="42"/>
        <v>0</v>
      </c>
      <c r="AA75" s="26">
        <f t="shared" si="43"/>
        <v>3311.117</v>
      </c>
      <c r="AB75" s="25">
        <f t="shared" si="44"/>
        <v>34504641.640599996</v>
      </c>
      <c r="AC75" s="26">
        <f t="shared" si="45"/>
        <v>3450.46416406</v>
      </c>
      <c r="AD75" s="25">
        <v>12421816.6581</v>
      </c>
      <c r="AE75" s="10">
        <f t="shared" si="46"/>
        <v>1242.18166581</v>
      </c>
      <c r="AF75" s="25">
        <v>15782935.6563</v>
      </c>
      <c r="AG75" s="11">
        <f t="shared" si="47"/>
        <v>1578.29356563</v>
      </c>
      <c r="AH75" s="25">
        <v>529008.5417</v>
      </c>
      <c r="AI75" s="12">
        <f t="shared" si="48"/>
        <v>52.900854169999995</v>
      </c>
      <c r="AJ75" s="25">
        <f t="shared" si="32"/>
        <v>28733760.8561</v>
      </c>
      <c r="AK75" s="26">
        <f t="shared" si="49"/>
        <v>2873.3760856100002</v>
      </c>
      <c r="AL75" s="25">
        <f t="shared" si="50"/>
        <v>28.714099999999995</v>
      </c>
      <c r="AM75" s="21">
        <f t="shared" si="51"/>
        <v>0.00688555692399212</v>
      </c>
      <c r="AN75" s="25">
        <f t="shared" si="52"/>
        <v>-43.68970000000013</v>
      </c>
      <c r="AO75" s="25">
        <f t="shared" si="53"/>
        <v>68.62509999999997</v>
      </c>
      <c r="AP75" s="25">
        <f t="shared" si="26"/>
        <v>444.0864143899994</v>
      </c>
      <c r="AQ75" s="21">
        <f t="shared" si="54"/>
        <v>0.20708977245076135</v>
      </c>
    </row>
    <row r="76" spans="1:43" ht="15">
      <c r="A76" t="s">
        <v>189</v>
      </c>
      <c r="B76" t="s">
        <v>188</v>
      </c>
      <c r="C76" s="2" t="s">
        <v>76</v>
      </c>
      <c r="D76" s="2">
        <v>19606524.9766</v>
      </c>
      <c r="E76" s="25">
        <f t="shared" si="33"/>
        <v>1960.6524976599999</v>
      </c>
      <c r="F76" s="10">
        <v>5672136</v>
      </c>
      <c r="G76" s="10">
        <f t="shared" si="30"/>
        <v>567.2136</v>
      </c>
      <c r="H76" s="10">
        <v>5994156</v>
      </c>
      <c r="I76" s="10">
        <f t="shared" si="34"/>
        <v>599.4156</v>
      </c>
      <c r="J76" s="11">
        <v>10265549</v>
      </c>
      <c r="K76" s="11">
        <f t="shared" si="35"/>
        <v>1026.5549</v>
      </c>
      <c r="L76" s="11">
        <v>9879066</v>
      </c>
      <c r="M76" s="11">
        <f t="shared" si="36"/>
        <v>987.9066</v>
      </c>
      <c r="N76" s="12">
        <v>87702</v>
      </c>
      <c r="O76" s="12">
        <f t="shared" si="37"/>
        <v>8.7702</v>
      </c>
      <c r="P76" s="12">
        <v>114189</v>
      </c>
      <c r="Q76" s="12">
        <f t="shared" si="38"/>
        <v>11.4189</v>
      </c>
      <c r="R76" s="13">
        <v>218172</v>
      </c>
      <c r="S76" s="13">
        <f t="shared" si="39"/>
        <v>21.8172</v>
      </c>
      <c r="T76" s="13">
        <v>293888</v>
      </c>
      <c r="U76" s="13">
        <f t="shared" si="40"/>
        <v>29.3888</v>
      </c>
      <c r="V76" s="25">
        <f t="shared" si="31"/>
        <v>16243559</v>
      </c>
      <c r="W76" s="25">
        <v>378984.0387999999</v>
      </c>
      <c r="X76" s="14">
        <f t="shared" si="41"/>
        <v>37.89840387999999</v>
      </c>
      <c r="Y76" s="14">
        <v>0</v>
      </c>
      <c r="Z76" s="14">
        <f t="shared" si="42"/>
        <v>0</v>
      </c>
      <c r="AA76" s="26">
        <f t="shared" si="43"/>
        <v>1624.3559</v>
      </c>
      <c r="AB76" s="25">
        <f t="shared" si="44"/>
        <v>16660283.0388</v>
      </c>
      <c r="AC76" s="26">
        <f t="shared" si="45"/>
        <v>1666.0283038799998</v>
      </c>
      <c r="AD76" s="25">
        <v>5789918.4524</v>
      </c>
      <c r="AE76" s="10">
        <f t="shared" si="46"/>
        <v>578.99184524</v>
      </c>
      <c r="AF76" s="25">
        <v>7984121.1369</v>
      </c>
      <c r="AG76" s="11">
        <f t="shared" si="47"/>
        <v>798.4121136900001</v>
      </c>
      <c r="AH76" s="25">
        <v>21535.1282</v>
      </c>
      <c r="AI76" s="12">
        <f t="shared" si="48"/>
        <v>2.15351282</v>
      </c>
      <c r="AJ76" s="25">
        <f t="shared" si="32"/>
        <v>13795574.7175</v>
      </c>
      <c r="AK76" s="26">
        <f t="shared" si="49"/>
        <v>1379.5574717499999</v>
      </c>
      <c r="AL76" s="25">
        <f t="shared" si="50"/>
        <v>7.5716</v>
      </c>
      <c r="AM76" s="21">
        <f t="shared" si="51"/>
        <v>0.003861775612474192</v>
      </c>
      <c r="AN76" s="25">
        <f t="shared" si="52"/>
        <v>-38.64830000000006</v>
      </c>
      <c r="AO76" s="25">
        <f t="shared" si="53"/>
        <v>32.202</v>
      </c>
      <c r="AP76" s="25">
        <f t="shared" si="26"/>
        <v>219.1836282500003</v>
      </c>
      <c r="AQ76" s="21">
        <f t="shared" si="54"/>
        <v>0.21306559872843248</v>
      </c>
    </row>
    <row r="77" spans="1:43" ht="15">
      <c r="A77" t="s">
        <v>190</v>
      </c>
      <c r="B77" t="s">
        <v>191</v>
      </c>
      <c r="C77" s="2" t="s">
        <v>77</v>
      </c>
      <c r="D77" s="2">
        <v>16415267.4063</v>
      </c>
      <c r="E77" s="25">
        <f t="shared" si="33"/>
        <v>1641.5267406300002</v>
      </c>
      <c r="F77" s="10">
        <v>180356</v>
      </c>
      <c r="G77" s="10">
        <f t="shared" si="30"/>
        <v>18.0356</v>
      </c>
      <c r="H77" s="10">
        <v>198643</v>
      </c>
      <c r="I77" s="10">
        <f t="shared" si="34"/>
        <v>19.8643</v>
      </c>
      <c r="J77" s="11">
        <v>11770538</v>
      </c>
      <c r="K77" s="11">
        <f t="shared" si="35"/>
        <v>1177.0538</v>
      </c>
      <c r="L77" s="11">
        <v>10843175</v>
      </c>
      <c r="M77" s="11">
        <f t="shared" si="36"/>
        <v>1084.3175</v>
      </c>
      <c r="N77" s="12">
        <v>102366</v>
      </c>
      <c r="O77" s="12">
        <f t="shared" si="37"/>
        <v>10.2366</v>
      </c>
      <c r="P77" s="12">
        <v>120213</v>
      </c>
      <c r="Q77" s="12">
        <f t="shared" si="38"/>
        <v>12.0213</v>
      </c>
      <c r="R77" s="13">
        <v>501882</v>
      </c>
      <c r="S77" s="13">
        <f t="shared" si="39"/>
        <v>50.1882</v>
      </c>
      <c r="T77" s="13">
        <v>1071956</v>
      </c>
      <c r="U77" s="13">
        <f t="shared" si="40"/>
        <v>107.1956</v>
      </c>
      <c r="V77" s="25">
        <f t="shared" si="31"/>
        <v>12555142</v>
      </c>
      <c r="W77" s="25">
        <v>801017.1356000005</v>
      </c>
      <c r="X77" s="14">
        <f t="shared" si="41"/>
        <v>80.10171356000005</v>
      </c>
      <c r="Y77" s="14">
        <v>0</v>
      </c>
      <c r="Z77" s="14">
        <f t="shared" si="42"/>
        <v>0</v>
      </c>
      <c r="AA77" s="26">
        <f t="shared" si="43"/>
        <v>1255.5142</v>
      </c>
      <c r="AB77" s="25">
        <f t="shared" si="44"/>
        <v>13035004.1356</v>
      </c>
      <c r="AC77" s="26">
        <f t="shared" si="45"/>
        <v>1303.50041356</v>
      </c>
      <c r="AD77" s="25">
        <v>167591.8367</v>
      </c>
      <c r="AE77" s="10">
        <f t="shared" si="46"/>
        <v>16.759183670000002</v>
      </c>
      <c r="AF77" s="25">
        <v>9589613.6804</v>
      </c>
      <c r="AG77" s="11">
        <f t="shared" si="47"/>
        <v>958.9613680400001</v>
      </c>
      <c r="AH77" s="25">
        <v>34116.593</v>
      </c>
      <c r="AI77" s="12">
        <f t="shared" si="48"/>
        <v>3.4116593</v>
      </c>
      <c r="AJ77" s="25">
        <f t="shared" si="32"/>
        <v>9791322.110100001</v>
      </c>
      <c r="AK77" s="26">
        <f t="shared" si="49"/>
        <v>979.1322110100001</v>
      </c>
      <c r="AL77" s="25">
        <f t="shared" si="50"/>
        <v>57.0074</v>
      </c>
      <c r="AM77" s="21">
        <f t="shared" si="51"/>
        <v>0.03472827983181143</v>
      </c>
      <c r="AN77" s="25">
        <f t="shared" si="52"/>
        <v>-92.7362999999998</v>
      </c>
      <c r="AO77" s="25">
        <f t="shared" si="53"/>
        <v>1.8287000000000013</v>
      </c>
      <c r="AP77" s="25">
        <f t="shared" si="26"/>
        <v>137.07088899000007</v>
      </c>
      <c r="AQ77" s="21">
        <f t="shared" si="54"/>
        <v>0.11389029594002469</v>
      </c>
    </row>
    <row r="78" spans="1:43" ht="15">
      <c r="A78" t="s">
        <v>160</v>
      </c>
      <c r="B78" t="s">
        <v>192</v>
      </c>
      <c r="C78" s="2" t="s">
        <v>78</v>
      </c>
      <c r="D78" s="2">
        <v>203386135.975</v>
      </c>
      <c r="E78" s="25">
        <f t="shared" si="33"/>
        <v>20338.6135975</v>
      </c>
      <c r="F78" s="10">
        <v>94343594</v>
      </c>
      <c r="G78" s="10">
        <f t="shared" si="30"/>
        <v>9434.3594</v>
      </c>
      <c r="H78" s="10">
        <v>95921948</v>
      </c>
      <c r="I78" s="10">
        <f t="shared" si="34"/>
        <v>9592.1948</v>
      </c>
      <c r="J78" s="11">
        <v>62329970</v>
      </c>
      <c r="K78" s="11">
        <f t="shared" si="35"/>
        <v>6232.997</v>
      </c>
      <c r="L78" s="11">
        <v>51001421</v>
      </c>
      <c r="M78" s="11">
        <f t="shared" si="36"/>
        <v>5100.1421</v>
      </c>
      <c r="N78" s="12">
        <v>5773246</v>
      </c>
      <c r="O78" s="12">
        <f t="shared" si="37"/>
        <v>577.3246</v>
      </c>
      <c r="P78" s="12">
        <v>7091711</v>
      </c>
      <c r="Q78" s="12">
        <f t="shared" si="38"/>
        <v>709.1711</v>
      </c>
      <c r="R78" s="13">
        <v>4524359</v>
      </c>
      <c r="S78" s="13">
        <f t="shared" si="39"/>
        <v>452.4359</v>
      </c>
      <c r="T78" s="13">
        <v>10948189</v>
      </c>
      <c r="U78" s="13">
        <f t="shared" si="40"/>
        <v>1094.8189</v>
      </c>
      <c r="V78" s="25">
        <f t="shared" si="31"/>
        <v>166971169</v>
      </c>
      <c r="W78" s="25">
        <v>4590770.714500005</v>
      </c>
      <c r="X78" s="14">
        <f t="shared" si="41"/>
        <v>459.0770714500005</v>
      </c>
      <c r="Y78" s="14">
        <v>0</v>
      </c>
      <c r="Z78" s="14">
        <f t="shared" si="42"/>
        <v>0</v>
      </c>
      <c r="AA78" s="26">
        <f t="shared" si="43"/>
        <v>16697.1169</v>
      </c>
      <c r="AB78" s="25">
        <f t="shared" si="44"/>
        <v>169554039.7145</v>
      </c>
      <c r="AC78" s="26">
        <f t="shared" si="45"/>
        <v>16955.40397145</v>
      </c>
      <c r="AD78" s="25">
        <v>89386230.193</v>
      </c>
      <c r="AE78" s="10">
        <f t="shared" si="46"/>
        <v>8938.623019300001</v>
      </c>
      <c r="AF78" s="25">
        <v>32451464.0675</v>
      </c>
      <c r="AG78" s="11">
        <f t="shared" si="47"/>
        <v>3245.14640675</v>
      </c>
      <c r="AH78" s="25">
        <v>1834283.1477</v>
      </c>
      <c r="AI78" s="12">
        <f t="shared" si="48"/>
        <v>183.42831477000001</v>
      </c>
      <c r="AJ78" s="25">
        <f t="shared" si="32"/>
        <v>123671977.4082</v>
      </c>
      <c r="AK78" s="26">
        <f t="shared" si="49"/>
        <v>12367.19774082</v>
      </c>
      <c r="AL78" s="25">
        <f t="shared" si="50"/>
        <v>642.383</v>
      </c>
      <c r="AM78" s="21">
        <f t="shared" si="51"/>
        <v>0.03158440455739624</v>
      </c>
      <c r="AN78" s="25">
        <f t="shared" si="52"/>
        <v>-1132.8549000000003</v>
      </c>
      <c r="AO78" s="25">
        <f t="shared" si="53"/>
        <v>157.83539999999994</v>
      </c>
      <c r="AP78" s="25">
        <f t="shared" si="26"/>
        <v>3034.310259179998</v>
      </c>
      <c r="AQ78" s="21">
        <f t="shared" si="54"/>
        <v>0.43949191806164856</v>
      </c>
    </row>
    <row r="79" spans="1:43" ht="15">
      <c r="A79" t="s">
        <v>160</v>
      </c>
      <c r="B79" t="s">
        <v>193</v>
      </c>
      <c r="C79" s="2" t="s">
        <v>79</v>
      </c>
      <c r="D79" s="2">
        <v>165687154.656</v>
      </c>
      <c r="E79" s="25">
        <f t="shared" si="33"/>
        <v>16568.7154656</v>
      </c>
      <c r="F79" s="10">
        <v>65592462</v>
      </c>
      <c r="G79" s="10">
        <f t="shared" si="30"/>
        <v>6559.2462</v>
      </c>
      <c r="H79" s="10">
        <v>67093736</v>
      </c>
      <c r="I79" s="10">
        <f t="shared" si="34"/>
        <v>6709.3736</v>
      </c>
      <c r="J79" s="11">
        <v>47004454</v>
      </c>
      <c r="K79" s="11">
        <f t="shared" si="35"/>
        <v>4700.4454</v>
      </c>
      <c r="L79" s="11">
        <v>38379479</v>
      </c>
      <c r="M79" s="11">
        <f t="shared" si="36"/>
        <v>3837.9479</v>
      </c>
      <c r="N79" s="12">
        <v>4456516</v>
      </c>
      <c r="O79" s="12">
        <f t="shared" si="37"/>
        <v>445.6516</v>
      </c>
      <c r="P79" s="12">
        <v>5455708</v>
      </c>
      <c r="Q79" s="12">
        <f t="shared" si="38"/>
        <v>545.5708</v>
      </c>
      <c r="R79" s="13">
        <v>2964806</v>
      </c>
      <c r="S79" s="13">
        <f t="shared" si="39"/>
        <v>296.4806</v>
      </c>
      <c r="T79" s="13">
        <v>7432932</v>
      </c>
      <c r="U79" s="13">
        <f t="shared" si="40"/>
        <v>743.2932</v>
      </c>
      <c r="V79" s="25">
        <f t="shared" si="31"/>
        <v>120018238</v>
      </c>
      <c r="W79" s="25">
        <v>3356012.0744999927</v>
      </c>
      <c r="X79" s="14">
        <f t="shared" si="41"/>
        <v>335.60120744999927</v>
      </c>
      <c r="Y79" s="14">
        <v>0</v>
      </c>
      <c r="Z79" s="14">
        <f t="shared" si="42"/>
        <v>0</v>
      </c>
      <c r="AA79" s="26">
        <f t="shared" si="43"/>
        <v>12001.8238</v>
      </c>
      <c r="AB79" s="25">
        <f t="shared" si="44"/>
        <v>121717867.0745</v>
      </c>
      <c r="AC79" s="26">
        <f t="shared" si="45"/>
        <v>12171.786707449999</v>
      </c>
      <c r="AD79" s="25">
        <v>62039765.505</v>
      </c>
      <c r="AE79" s="10">
        <f t="shared" si="46"/>
        <v>6203.9765505000005</v>
      </c>
      <c r="AF79" s="25">
        <v>25380246.8175</v>
      </c>
      <c r="AG79" s="11">
        <f t="shared" si="47"/>
        <v>2538.0246817499997</v>
      </c>
      <c r="AH79" s="25">
        <v>1468558.4622</v>
      </c>
      <c r="AI79" s="12">
        <f t="shared" si="48"/>
        <v>146.85584622</v>
      </c>
      <c r="AJ79" s="25">
        <f t="shared" si="32"/>
        <v>88888570.7847</v>
      </c>
      <c r="AK79" s="26">
        <f t="shared" si="49"/>
        <v>8888.85707847</v>
      </c>
      <c r="AL79" s="25">
        <f t="shared" si="50"/>
        <v>446.8126</v>
      </c>
      <c r="AM79" s="21">
        <f t="shared" si="51"/>
        <v>0.026967244438935126</v>
      </c>
      <c r="AN79" s="25">
        <f t="shared" si="52"/>
        <v>-862.4974999999995</v>
      </c>
      <c r="AO79" s="25">
        <f t="shared" si="53"/>
        <v>150.1274000000003</v>
      </c>
      <c r="AP79" s="25">
        <f t="shared" si="26"/>
        <v>2204.035221529999</v>
      </c>
      <c r="AQ79" s="21">
        <f t="shared" si="54"/>
        <v>0.42990366421089077</v>
      </c>
    </row>
    <row r="80" spans="1:43" ht="15">
      <c r="A80" t="s">
        <v>156</v>
      </c>
      <c r="B80" t="s">
        <v>194</v>
      </c>
      <c r="C80" s="2" t="s">
        <v>80</v>
      </c>
      <c r="D80" s="2">
        <v>116993522.466</v>
      </c>
      <c r="E80" s="25">
        <f t="shared" si="33"/>
        <v>11699.352246600001</v>
      </c>
      <c r="F80" s="10">
        <v>23238939</v>
      </c>
      <c r="G80" s="10">
        <f t="shared" si="30"/>
        <v>2323.8939</v>
      </c>
      <c r="H80" s="10">
        <v>23648414</v>
      </c>
      <c r="I80" s="10">
        <f t="shared" si="34"/>
        <v>2364.8414</v>
      </c>
      <c r="J80" s="11">
        <v>11729202</v>
      </c>
      <c r="K80" s="11">
        <f t="shared" si="35"/>
        <v>1172.9202</v>
      </c>
      <c r="L80" s="11">
        <v>9787403</v>
      </c>
      <c r="M80" s="11">
        <f t="shared" si="36"/>
        <v>978.7403</v>
      </c>
      <c r="N80" s="12">
        <v>55500</v>
      </c>
      <c r="O80" s="12">
        <f t="shared" si="37"/>
        <v>5.55</v>
      </c>
      <c r="P80" s="12">
        <v>92309</v>
      </c>
      <c r="Q80" s="12">
        <f t="shared" si="38"/>
        <v>9.2309</v>
      </c>
      <c r="R80" s="13">
        <v>4339117</v>
      </c>
      <c r="S80" s="13">
        <f t="shared" si="39"/>
        <v>433.9117</v>
      </c>
      <c r="T80" s="13">
        <v>5286951</v>
      </c>
      <c r="U80" s="13">
        <f t="shared" si="40"/>
        <v>528.6951</v>
      </c>
      <c r="V80" s="25">
        <f t="shared" si="31"/>
        <v>39362758</v>
      </c>
      <c r="W80" s="25">
        <v>2087785.7270000025</v>
      </c>
      <c r="X80" s="14">
        <f t="shared" si="41"/>
        <v>208.77857270000024</v>
      </c>
      <c r="Y80" s="14">
        <v>0</v>
      </c>
      <c r="Z80" s="14">
        <f t="shared" si="42"/>
        <v>0</v>
      </c>
      <c r="AA80" s="26">
        <f t="shared" si="43"/>
        <v>3936.2758</v>
      </c>
      <c r="AB80" s="25">
        <f t="shared" si="44"/>
        <v>40902862.727000006</v>
      </c>
      <c r="AC80" s="26">
        <f t="shared" si="45"/>
        <v>4090.2862727000006</v>
      </c>
      <c r="AD80" s="25">
        <v>21190987.5474</v>
      </c>
      <c r="AE80" s="10">
        <f t="shared" si="46"/>
        <v>2119.09875474</v>
      </c>
      <c r="AF80" s="25">
        <v>4780393.7332</v>
      </c>
      <c r="AG80" s="11">
        <f t="shared" si="47"/>
        <v>478.03937332</v>
      </c>
      <c r="AH80" s="25">
        <v>8068.1301</v>
      </c>
      <c r="AI80" s="12">
        <f t="shared" si="48"/>
        <v>0.80681301</v>
      </c>
      <c r="AJ80" s="25">
        <f t="shared" si="32"/>
        <v>25979449.4107</v>
      </c>
      <c r="AK80" s="26">
        <f t="shared" si="49"/>
        <v>2597.94494107</v>
      </c>
      <c r="AL80" s="25">
        <f t="shared" si="50"/>
        <v>94.78340000000003</v>
      </c>
      <c r="AM80" s="21">
        <f t="shared" si="51"/>
        <v>0.00810159383204702</v>
      </c>
      <c r="AN80" s="25">
        <f t="shared" si="52"/>
        <v>-194.17989999999998</v>
      </c>
      <c r="AO80" s="25">
        <f t="shared" si="53"/>
        <v>40.94749999999976</v>
      </c>
      <c r="AP80" s="25">
        <f t="shared" si="26"/>
        <v>754.8676589299998</v>
      </c>
      <c r="AQ80" s="21">
        <f t="shared" si="54"/>
        <v>0.4977150602805639</v>
      </c>
    </row>
    <row r="81" spans="1:43" ht="15">
      <c r="A81" t="s">
        <v>159</v>
      </c>
      <c r="B81" t="s">
        <v>188</v>
      </c>
      <c r="C81" s="2" t="s">
        <v>81</v>
      </c>
      <c r="D81" s="2">
        <v>58208442.458</v>
      </c>
      <c r="E81" s="25">
        <f t="shared" si="33"/>
        <v>5820.8442458</v>
      </c>
      <c r="F81" s="10">
        <v>45767368</v>
      </c>
      <c r="G81" s="10">
        <f t="shared" si="30"/>
        <v>4576.7368</v>
      </c>
      <c r="H81" s="10">
        <v>45620397</v>
      </c>
      <c r="I81" s="10">
        <f t="shared" si="34"/>
        <v>4562.0397</v>
      </c>
      <c r="J81" s="11">
        <v>5980641</v>
      </c>
      <c r="K81" s="11">
        <f t="shared" si="35"/>
        <v>598.0641</v>
      </c>
      <c r="L81" s="11">
        <v>5690913</v>
      </c>
      <c r="M81" s="11">
        <f t="shared" si="36"/>
        <v>569.0913</v>
      </c>
      <c r="N81" s="12">
        <v>238077</v>
      </c>
      <c r="O81" s="12">
        <f t="shared" si="37"/>
        <v>23.8077</v>
      </c>
      <c r="P81" s="12">
        <v>330700</v>
      </c>
      <c r="Q81" s="12">
        <f t="shared" si="38"/>
        <v>33.07</v>
      </c>
      <c r="R81" s="13">
        <v>1033583</v>
      </c>
      <c r="S81" s="13">
        <f t="shared" si="39"/>
        <v>103.3583</v>
      </c>
      <c r="T81" s="13">
        <v>731707</v>
      </c>
      <c r="U81" s="13">
        <f t="shared" si="40"/>
        <v>73.1707</v>
      </c>
      <c r="V81" s="25">
        <f t="shared" si="31"/>
        <v>53019669</v>
      </c>
      <c r="W81" s="25">
        <v>697625.1318</v>
      </c>
      <c r="X81" s="14">
        <f t="shared" si="41"/>
        <v>69.76251318</v>
      </c>
      <c r="Y81" s="14">
        <v>0</v>
      </c>
      <c r="Z81" s="14">
        <f t="shared" si="42"/>
        <v>0</v>
      </c>
      <c r="AA81" s="26">
        <f t="shared" si="43"/>
        <v>5301.9669</v>
      </c>
      <c r="AB81" s="25">
        <f t="shared" si="44"/>
        <v>53071342.1318</v>
      </c>
      <c r="AC81" s="26">
        <f t="shared" si="45"/>
        <v>5307.13421318</v>
      </c>
      <c r="AD81" s="25">
        <v>42860866.7159</v>
      </c>
      <c r="AE81" s="10">
        <f t="shared" si="46"/>
        <v>4286.086671589999</v>
      </c>
      <c r="AF81" s="25">
        <v>3167548.4036</v>
      </c>
      <c r="AG81" s="11">
        <f t="shared" si="47"/>
        <v>316.75484036</v>
      </c>
      <c r="AH81" s="25">
        <v>52820.0591</v>
      </c>
      <c r="AI81" s="12">
        <f t="shared" si="48"/>
        <v>5.28200591</v>
      </c>
      <c r="AJ81" s="25">
        <f t="shared" si="32"/>
        <v>46081235.1786</v>
      </c>
      <c r="AK81" s="26">
        <f t="shared" si="49"/>
        <v>4608.12351786</v>
      </c>
      <c r="AL81" s="25">
        <f t="shared" si="50"/>
        <v>-30.187600000000003</v>
      </c>
      <c r="AM81" s="21">
        <f t="shared" si="51"/>
        <v>-0.005186120556615427</v>
      </c>
      <c r="AN81" s="25">
        <f t="shared" si="52"/>
        <v>-28.972800000000007</v>
      </c>
      <c r="AO81" s="25">
        <f t="shared" si="53"/>
        <v>-14.69709999999941</v>
      </c>
      <c r="AP81" s="25">
        <f t="shared" si="26"/>
        <v>556.07748214</v>
      </c>
      <c r="AQ81" s="21">
        <f t="shared" si="54"/>
        <v>0.8234134946070969</v>
      </c>
    </row>
    <row r="82" spans="1:43" ht="15">
      <c r="A82" t="s">
        <v>195</v>
      </c>
      <c r="B82" t="s">
        <v>188</v>
      </c>
      <c r="C82" s="2" t="s">
        <v>82</v>
      </c>
      <c r="D82" s="2">
        <v>57990056.6072</v>
      </c>
      <c r="E82" s="25">
        <f t="shared" si="33"/>
        <v>5799.0056607199995</v>
      </c>
      <c r="F82" s="10">
        <v>19567512</v>
      </c>
      <c r="G82" s="10">
        <f t="shared" si="30"/>
        <v>1956.7512</v>
      </c>
      <c r="H82" s="10">
        <v>19646721</v>
      </c>
      <c r="I82" s="10">
        <f t="shared" si="34"/>
        <v>1964.6721</v>
      </c>
      <c r="J82" s="11">
        <v>26121665</v>
      </c>
      <c r="K82" s="11">
        <f t="shared" si="35"/>
        <v>2612.1665</v>
      </c>
      <c r="L82" s="11">
        <v>26192710</v>
      </c>
      <c r="M82" s="11">
        <f t="shared" si="36"/>
        <v>2619.271</v>
      </c>
      <c r="N82" s="12">
        <v>930436</v>
      </c>
      <c r="O82" s="12">
        <f t="shared" si="37"/>
        <v>93.0436</v>
      </c>
      <c r="P82" s="12">
        <v>1040372</v>
      </c>
      <c r="Q82" s="12">
        <f t="shared" si="38"/>
        <v>104.0372</v>
      </c>
      <c r="R82" s="13">
        <v>458549</v>
      </c>
      <c r="S82" s="13">
        <f t="shared" si="39"/>
        <v>45.8549</v>
      </c>
      <c r="T82" s="13">
        <v>530982</v>
      </c>
      <c r="U82" s="13">
        <f t="shared" si="40"/>
        <v>53.0982</v>
      </c>
      <c r="V82" s="25">
        <f t="shared" si="31"/>
        <v>47078162</v>
      </c>
      <c r="W82" s="25">
        <v>968561.6845999995</v>
      </c>
      <c r="X82" s="14">
        <f t="shared" si="41"/>
        <v>96.85616845999995</v>
      </c>
      <c r="Y82" s="14">
        <v>57897.17</v>
      </c>
      <c r="Z82" s="14">
        <f t="shared" si="42"/>
        <v>5.789717</v>
      </c>
      <c r="AA82" s="26">
        <f t="shared" si="43"/>
        <v>4707.8162</v>
      </c>
      <c r="AB82" s="25">
        <f t="shared" si="44"/>
        <v>48437243.854600005</v>
      </c>
      <c r="AC82" s="26">
        <f t="shared" si="45"/>
        <v>4843.72438546</v>
      </c>
      <c r="AD82" s="25">
        <v>17373941.2589</v>
      </c>
      <c r="AE82" s="10">
        <f t="shared" si="46"/>
        <v>1737.3941258900002</v>
      </c>
      <c r="AF82" s="25">
        <v>18812716.3678</v>
      </c>
      <c r="AG82" s="11">
        <f t="shared" si="47"/>
        <v>1881.27163678</v>
      </c>
      <c r="AH82" s="25">
        <v>294134.9078</v>
      </c>
      <c r="AI82" s="12">
        <f t="shared" si="48"/>
        <v>29.41349078</v>
      </c>
      <c r="AJ82" s="25">
        <f t="shared" si="32"/>
        <v>36480792.534499995</v>
      </c>
      <c r="AK82" s="26">
        <f t="shared" si="49"/>
        <v>3648.0792534499997</v>
      </c>
      <c r="AL82" s="25">
        <f t="shared" si="50"/>
        <v>7.243299999999998</v>
      </c>
      <c r="AM82" s="21">
        <f t="shared" si="51"/>
        <v>0.0012490589635155962</v>
      </c>
      <c r="AN82" s="25">
        <f t="shared" si="52"/>
        <v>7.104500000000371</v>
      </c>
      <c r="AO82" s="25">
        <f t="shared" si="53"/>
        <v>7.920900000000074</v>
      </c>
      <c r="AP82" s="25">
        <f t="shared" si="26"/>
        <v>1039.9010465500005</v>
      </c>
      <c r="AQ82" s="21">
        <f t="shared" si="54"/>
        <v>0.37454929024439665</v>
      </c>
    </row>
    <row r="83" spans="1:43" ht="15">
      <c r="A83" t="s">
        <v>196</v>
      </c>
      <c r="B83" t="s">
        <v>194</v>
      </c>
      <c r="C83" s="2" t="s">
        <v>83</v>
      </c>
      <c r="D83" s="2">
        <v>975438732.292</v>
      </c>
      <c r="E83" s="25">
        <f t="shared" si="33"/>
        <v>97543.8732292</v>
      </c>
      <c r="F83" s="10">
        <v>538205</v>
      </c>
      <c r="G83" s="10">
        <f t="shared" si="30"/>
        <v>53.8205</v>
      </c>
      <c r="H83" s="10">
        <v>646406</v>
      </c>
      <c r="I83" s="10">
        <f t="shared" si="34"/>
        <v>64.6406</v>
      </c>
      <c r="J83" s="11">
        <v>60715730</v>
      </c>
      <c r="K83" s="11">
        <f t="shared" si="35"/>
        <v>6071.573</v>
      </c>
      <c r="L83" s="11">
        <v>61559855</v>
      </c>
      <c r="M83" s="11">
        <f t="shared" si="36"/>
        <v>6155.9855</v>
      </c>
      <c r="N83" s="12">
        <v>742777</v>
      </c>
      <c r="O83" s="12">
        <f t="shared" si="37"/>
        <v>74.2777</v>
      </c>
      <c r="P83" s="12">
        <v>939276</v>
      </c>
      <c r="Q83" s="12">
        <f t="shared" si="38"/>
        <v>93.9276</v>
      </c>
      <c r="R83" s="13">
        <v>6237339</v>
      </c>
      <c r="S83" s="13">
        <f t="shared" si="39"/>
        <v>623.7339</v>
      </c>
      <c r="T83" s="13">
        <v>6442625</v>
      </c>
      <c r="U83" s="13">
        <f t="shared" si="40"/>
        <v>644.2625</v>
      </c>
      <c r="V83" s="25">
        <f t="shared" si="31"/>
        <v>68234051</v>
      </c>
      <c r="W83" s="25">
        <v>4923432.884500003</v>
      </c>
      <c r="X83" s="14">
        <f t="shared" si="41"/>
        <v>492.34328845000033</v>
      </c>
      <c r="Y83" s="14">
        <v>251836.9753</v>
      </c>
      <c r="Z83" s="14">
        <f t="shared" si="42"/>
        <v>25.18369753</v>
      </c>
      <c r="AA83" s="26">
        <f t="shared" si="43"/>
        <v>6823.4051</v>
      </c>
      <c r="AB83" s="25">
        <f t="shared" si="44"/>
        <v>74763431.8598</v>
      </c>
      <c r="AC83" s="26">
        <f t="shared" si="45"/>
        <v>7476.343185979999</v>
      </c>
      <c r="AD83" s="25">
        <v>785236.8813</v>
      </c>
      <c r="AE83" s="10">
        <f t="shared" si="46"/>
        <v>78.52368813</v>
      </c>
      <c r="AF83" s="25">
        <v>41898609.2573</v>
      </c>
      <c r="AG83" s="11">
        <f t="shared" si="47"/>
        <v>4189.8609257299995</v>
      </c>
      <c r="AH83" s="25">
        <v>274144.924</v>
      </c>
      <c r="AI83" s="12">
        <f t="shared" si="48"/>
        <v>27.4144924</v>
      </c>
      <c r="AJ83" s="25">
        <f t="shared" si="32"/>
        <v>42957991.0626</v>
      </c>
      <c r="AK83" s="26">
        <f t="shared" si="49"/>
        <v>4295.79910626</v>
      </c>
      <c r="AL83" s="25">
        <f t="shared" si="50"/>
        <v>20.528600000000097</v>
      </c>
      <c r="AM83" s="21">
        <f t="shared" si="51"/>
        <v>0.00021045504264285056</v>
      </c>
      <c r="AN83" s="25">
        <f t="shared" si="52"/>
        <v>84.41249999999945</v>
      </c>
      <c r="AO83" s="25">
        <f t="shared" si="53"/>
        <v>10.820100000000004</v>
      </c>
      <c r="AP83" s="25">
        <f t="shared" si="26"/>
        <v>2018.754593739999</v>
      </c>
      <c r="AQ83" s="21">
        <f t="shared" si="54"/>
        <v>0.29282030381413543</v>
      </c>
    </row>
    <row r="84" spans="1:43" ht="15">
      <c r="A84" t="s">
        <v>178</v>
      </c>
      <c r="B84" t="s">
        <v>183</v>
      </c>
      <c r="C84" s="3" t="s">
        <v>84</v>
      </c>
      <c r="D84" s="3">
        <v>45410573.1181</v>
      </c>
      <c r="E84" s="25">
        <f t="shared" si="33"/>
        <v>4541.05731181</v>
      </c>
      <c r="F84" s="10">
        <v>12950624</v>
      </c>
      <c r="G84" s="10">
        <f t="shared" si="30"/>
        <v>1295.0624</v>
      </c>
      <c r="H84" s="10">
        <v>12741126</v>
      </c>
      <c r="I84" s="10">
        <f t="shared" si="34"/>
        <v>1274.1126</v>
      </c>
      <c r="J84" s="11">
        <v>25714029</v>
      </c>
      <c r="K84" s="11">
        <f t="shared" si="35"/>
        <v>2571.4029</v>
      </c>
      <c r="L84" s="11">
        <v>26253827</v>
      </c>
      <c r="M84" s="11">
        <f t="shared" si="36"/>
        <v>2625.3827</v>
      </c>
      <c r="N84" s="12">
        <v>22544</v>
      </c>
      <c r="O84" s="12">
        <f t="shared" si="37"/>
        <v>2.2544</v>
      </c>
      <c r="P84" s="12">
        <v>40524</v>
      </c>
      <c r="Q84" s="12">
        <f t="shared" si="38"/>
        <v>4.0524</v>
      </c>
      <c r="R84" s="13">
        <v>1339630</v>
      </c>
      <c r="S84" s="13">
        <f t="shared" si="39"/>
        <v>133.963</v>
      </c>
      <c r="T84" s="13">
        <v>1516280</v>
      </c>
      <c r="U84" s="13">
        <f t="shared" si="40"/>
        <v>151.628</v>
      </c>
      <c r="V84" s="15">
        <f t="shared" si="31"/>
        <v>40026827</v>
      </c>
      <c r="W84" s="25">
        <v>2259195.061</v>
      </c>
      <c r="X84" s="14">
        <f t="shared" si="41"/>
        <v>225.91950610000004</v>
      </c>
      <c r="Y84" s="14">
        <v>0</v>
      </c>
      <c r="Z84" s="14">
        <f t="shared" si="42"/>
        <v>0</v>
      </c>
      <c r="AA84" s="26">
        <f t="shared" si="43"/>
        <v>4002.6827</v>
      </c>
      <c r="AB84" s="25">
        <f t="shared" si="44"/>
        <v>42810952.061</v>
      </c>
      <c r="AC84" s="26">
        <f t="shared" si="45"/>
        <v>4281.0952061</v>
      </c>
      <c r="AD84" s="25">
        <v>12712472.6972</v>
      </c>
      <c r="AE84" s="10">
        <f t="shared" si="46"/>
        <v>1271.24726972</v>
      </c>
      <c r="AF84" s="25">
        <v>21436453.9636</v>
      </c>
      <c r="AG84" s="11">
        <f t="shared" si="47"/>
        <v>2143.6453963599997</v>
      </c>
      <c r="AH84" s="25">
        <v>3982.8935</v>
      </c>
      <c r="AI84" s="12">
        <f t="shared" si="48"/>
        <v>0.39828935</v>
      </c>
      <c r="AJ84" s="25">
        <f t="shared" si="32"/>
        <v>34152909.554299995</v>
      </c>
      <c r="AK84" s="26">
        <f t="shared" si="49"/>
        <v>3415.2909554299995</v>
      </c>
      <c r="AL84" s="25">
        <f t="shared" si="50"/>
        <v>17.664999999999992</v>
      </c>
      <c r="AM84" s="21">
        <f t="shared" si="51"/>
        <v>0.0038900632137053954</v>
      </c>
      <c r="AN84" s="25">
        <f t="shared" si="52"/>
        <v>53.97980000000007</v>
      </c>
      <c r="AO84" s="25">
        <f t="shared" si="53"/>
        <v>-20.949800000000096</v>
      </c>
      <c r="AP84" s="25">
        <f aca="true" t="shared" si="55" ref="AP84:AP93">(Q84+I84+M84)-AK84</f>
        <v>488.2567445700006</v>
      </c>
      <c r="AQ84" s="21">
        <f t="shared" si="54"/>
        <v>0.1755647847652218</v>
      </c>
    </row>
    <row r="85" spans="1:43" ht="15">
      <c r="A85" t="s">
        <v>197</v>
      </c>
      <c r="B85" t="s">
        <v>183</v>
      </c>
      <c r="C85" s="3" t="s">
        <v>85</v>
      </c>
      <c r="D85" s="3">
        <v>20869114.1392</v>
      </c>
      <c r="E85" s="25">
        <f t="shared" si="33"/>
        <v>2086.9114139199996</v>
      </c>
      <c r="F85" s="10">
        <v>146602</v>
      </c>
      <c r="G85" s="10">
        <f t="shared" si="30"/>
        <v>14.6602</v>
      </c>
      <c r="H85" s="10">
        <v>86278</v>
      </c>
      <c r="I85" s="10">
        <f t="shared" si="34"/>
        <v>8.6278</v>
      </c>
      <c r="J85" s="11">
        <v>18561907</v>
      </c>
      <c r="K85" s="11">
        <f t="shared" si="35"/>
        <v>1856.1907</v>
      </c>
      <c r="L85" s="11">
        <v>18103133</v>
      </c>
      <c r="M85" s="11">
        <f t="shared" si="36"/>
        <v>1810.3133</v>
      </c>
      <c r="N85" s="12">
        <v>19734</v>
      </c>
      <c r="O85" s="12">
        <f t="shared" si="37"/>
        <v>1.9734</v>
      </c>
      <c r="P85" s="12">
        <v>18481</v>
      </c>
      <c r="Q85" s="12">
        <f t="shared" si="38"/>
        <v>1.8481</v>
      </c>
      <c r="R85" s="13">
        <v>318687</v>
      </c>
      <c r="S85" s="13">
        <f t="shared" si="39"/>
        <v>31.8687</v>
      </c>
      <c r="T85" s="13">
        <v>347394</v>
      </c>
      <c r="U85" s="13">
        <f t="shared" si="40"/>
        <v>34.7394</v>
      </c>
      <c r="V85" s="15">
        <f t="shared" si="31"/>
        <v>19046930</v>
      </c>
      <c r="W85" s="25">
        <v>276502.7754</v>
      </c>
      <c r="X85" s="14">
        <f t="shared" si="41"/>
        <v>27.650277539999998</v>
      </c>
      <c r="Y85" s="14">
        <v>0</v>
      </c>
      <c r="Z85" s="14">
        <f t="shared" si="42"/>
        <v>0</v>
      </c>
      <c r="AA85" s="26">
        <f t="shared" si="43"/>
        <v>1904.693</v>
      </c>
      <c r="AB85" s="25">
        <f t="shared" si="44"/>
        <v>18831788.7754</v>
      </c>
      <c r="AC85" s="26">
        <f t="shared" si="45"/>
        <v>1883.1788775400003</v>
      </c>
      <c r="AD85" s="25">
        <v>104985.1213</v>
      </c>
      <c r="AE85" s="10">
        <f t="shared" si="46"/>
        <v>10.49851213</v>
      </c>
      <c r="AF85" s="25">
        <v>12333970.5196</v>
      </c>
      <c r="AG85" s="11">
        <f t="shared" si="47"/>
        <v>1233.39705196</v>
      </c>
      <c r="AH85" s="25">
        <v>7123.0806</v>
      </c>
      <c r="AI85" s="12">
        <f t="shared" si="48"/>
        <v>0.71230806</v>
      </c>
      <c r="AJ85" s="25">
        <f t="shared" si="32"/>
        <v>12446078.721500002</v>
      </c>
      <c r="AK85" s="26">
        <f t="shared" si="49"/>
        <v>1244.6078721500003</v>
      </c>
      <c r="AL85" s="25">
        <f t="shared" si="50"/>
        <v>2.870700000000003</v>
      </c>
      <c r="AM85" s="21">
        <f t="shared" si="51"/>
        <v>0.0013755734818699159</v>
      </c>
      <c r="AN85" s="25">
        <f t="shared" si="52"/>
        <v>-45.87740000000008</v>
      </c>
      <c r="AO85" s="25">
        <f t="shared" si="53"/>
        <v>-6.032399999999999</v>
      </c>
      <c r="AP85" s="25">
        <f t="shared" si="55"/>
        <v>576.1813278499997</v>
      </c>
      <c r="AQ85" s="21">
        <f t="shared" si="54"/>
        <v>0.31197199538275133</v>
      </c>
    </row>
    <row r="86" spans="1:43" ht="15">
      <c r="A86" t="s">
        <v>198</v>
      </c>
      <c r="B86" t="s">
        <v>183</v>
      </c>
      <c r="C86" s="2" t="s">
        <v>86</v>
      </c>
      <c r="D86" s="2">
        <v>9276666.30417</v>
      </c>
      <c r="E86" s="25">
        <f t="shared" si="33"/>
        <v>927.666630417</v>
      </c>
      <c r="F86" s="10">
        <v>175025</v>
      </c>
      <c r="G86" s="10">
        <f t="shared" si="30"/>
        <v>17.5025</v>
      </c>
      <c r="H86" s="10">
        <v>215390</v>
      </c>
      <c r="I86" s="10">
        <f t="shared" si="34"/>
        <v>21.539</v>
      </c>
      <c r="J86" s="11">
        <v>8654392</v>
      </c>
      <c r="K86" s="11">
        <f t="shared" si="35"/>
        <v>865.4392</v>
      </c>
      <c r="L86" s="11">
        <v>8532455</v>
      </c>
      <c r="M86" s="11">
        <f t="shared" si="36"/>
        <v>853.2455</v>
      </c>
      <c r="N86" s="12">
        <v>33890</v>
      </c>
      <c r="O86" s="12">
        <f t="shared" si="37"/>
        <v>3.389</v>
      </c>
      <c r="P86" s="12">
        <v>34227</v>
      </c>
      <c r="Q86" s="12">
        <f t="shared" si="38"/>
        <v>3.4227</v>
      </c>
      <c r="R86" s="13">
        <v>140710</v>
      </c>
      <c r="S86" s="13">
        <f t="shared" si="39"/>
        <v>14.071</v>
      </c>
      <c r="T86" s="13">
        <v>137767</v>
      </c>
      <c r="U86" s="13">
        <f t="shared" si="40"/>
        <v>13.7767</v>
      </c>
      <c r="V86" s="25">
        <f t="shared" si="31"/>
        <v>9004017</v>
      </c>
      <c r="W86" s="25">
        <v>231412.76399999997</v>
      </c>
      <c r="X86" s="14">
        <f t="shared" si="41"/>
        <v>23.141276399999995</v>
      </c>
      <c r="Y86" s="14">
        <v>0</v>
      </c>
      <c r="Z86" s="14">
        <f t="shared" si="42"/>
        <v>0</v>
      </c>
      <c r="AA86" s="26">
        <f t="shared" si="43"/>
        <v>900.4017</v>
      </c>
      <c r="AB86" s="25">
        <f t="shared" si="44"/>
        <v>9151251.764</v>
      </c>
      <c r="AC86" s="26">
        <f t="shared" si="45"/>
        <v>915.1251764</v>
      </c>
      <c r="AD86" s="25">
        <v>136709.1019</v>
      </c>
      <c r="AE86" s="10">
        <f t="shared" si="46"/>
        <v>13.67091019</v>
      </c>
      <c r="AF86" s="25">
        <v>7932377.7686</v>
      </c>
      <c r="AG86" s="11">
        <f t="shared" si="47"/>
        <v>793.23777686</v>
      </c>
      <c r="AH86" s="25">
        <v>8152.445</v>
      </c>
      <c r="AI86" s="12">
        <f t="shared" si="48"/>
        <v>0.8152444999999999</v>
      </c>
      <c r="AJ86" s="25">
        <f t="shared" si="32"/>
        <v>8077239.3155000005</v>
      </c>
      <c r="AK86" s="26">
        <f t="shared" si="49"/>
        <v>807.7239315500001</v>
      </c>
      <c r="AL86" s="25">
        <f t="shared" si="50"/>
        <v>-0.2942999999999998</v>
      </c>
      <c r="AM86" s="21">
        <f t="shared" si="51"/>
        <v>-0.0003172475869566501</v>
      </c>
      <c r="AN86" s="25">
        <f t="shared" si="52"/>
        <v>-12.193700000000035</v>
      </c>
      <c r="AO86" s="25">
        <f t="shared" si="53"/>
        <v>4.0365</v>
      </c>
      <c r="AP86" s="25">
        <f t="shared" si="55"/>
        <v>70.48326844999985</v>
      </c>
      <c r="AQ86" s="21">
        <f t="shared" si="54"/>
        <v>0.08097384274409541</v>
      </c>
    </row>
    <row r="87" spans="1:43" ht="15">
      <c r="A87" t="s">
        <v>199</v>
      </c>
      <c r="B87" t="s">
        <v>183</v>
      </c>
      <c r="C87" s="2" t="s">
        <v>87</v>
      </c>
      <c r="D87" s="2">
        <v>11199021.9151</v>
      </c>
      <c r="E87" s="25">
        <f t="shared" si="33"/>
        <v>1119.9021915100002</v>
      </c>
      <c r="F87" s="10">
        <v>320861</v>
      </c>
      <c r="G87" s="10">
        <f t="shared" si="30"/>
        <v>32.0861</v>
      </c>
      <c r="H87" s="10">
        <v>285882</v>
      </c>
      <c r="I87" s="10">
        <f t="shared" si="34"/>
        <v>28.5882</v>
      </c>
      <c r="J87" s="11">
        <v>8669757</v>
      </c>
      <c r="K87" s="11">
        <f t="shared" si="35"/>
        <v>866.9757</v>
      </c>
      <c r="L87" s="11">
        <v>8553842</v>
      </c>
      <c r="M87" s="11">
        <f t="shared" si="36"/>
        <v>855.3842</v>
      </c>
      <c r="N87" s="12">
        <v>62239</v>
      </c>
      <c r="O87" s="12">
        <f t="shared" si="37"/>
        <v>6.2239</v>
      </c>
      <c r="P87" s="12">
        <v>66436</v>
      </c>
      <c r="Q87" s="12">
        <f t="shared" si="38"/>
        <v>6.6436</v>
      </c>
      <c r="R87" s="13">
        <v>133159</v>
      </c>
      <c r="S87" s="13">
        <f t="shared" si="39"/>
        <v>13.3159</v>
      </c>
      <c r="T87" s="13">
        <v>125255</v>
      </c>
      <c r="U87" s="13">
        <f t="shared" si="40"/>
        <v>12.5255</v>
      </c>
      <c r="V87" s="25">
        <f t="shared" si="31"/>
        <v>9186016</v>
      </c>
      <c r="W87" s="25">
        <v>428415.3523999998</v>
      </c>
      <c r="X87" s="14">
        <f t="shared" si="41"/>
        <v>42.84153523999998</v>
      </c>
      <c r="Y87" s="14">
        <v>0</v>
      </c>
      <c r="Z87" s="14">
        <f t="shared" si="42"/>
        <v>0</v>
      </c>
      <c r="AA87" s="26">
        <f t="shared" si="43"/>
        <v>918.6016</v>
      </c>
      <c r="AB87" s="25">
        <f t="shared" si="44"/>
        <v>9459830.3524</v>
      </c>
      <c r="AC87" s="26">
        <f t="shared" si="45"/>
        <v>945.9830352399999</v>
      </c>
      <c r="AD87" s="25">
        <v>345576.0019</v>
      </c>
      <c r="AE87" s="10">
        <f t="shared" si="46"/>
        <v>34.557600189999995</v>
      </c>
      <c r="AF87" s="25">
        <v>7216183.4269</v>
      </c>
      <c r="AG87" s="11">
        <f t="shared" si="47"/>
        <v>721.6183426900001</v>
      </c>
      <c r="AH87" s="25">
        <v>17022.1386</v>
      </c>
      <c r="AI87" s="12">
        <f t="shared" si="48"/>
        <v>1.7022138599999999</v>
      </c>
      <c r="AJ87" s="25">
        <f t="shared" si="32"/>
        <v>7578781.5674</v>
      </c>
      <c r="AK87" s="26">
        <f t="shared" si="49"/>
        <v>757.87815674</v>
      </c>
      <c r="AL87" s="25">
        <f t="shared" si="50"/>
        <v>-0.7904</v>
      </c>
      <c r="AM87" s="21">
        <f t="shared" si="51"/>
        <v>-0.000705775920425942</v>
      </c>
      <c r="AN87" s="25">
        <f t="shared" si="52"/>
        <v>-11.591499999999996</v>
      </c>
      <c r="AO87" s="25">
        <f t="shared" si="53"/>
        <v>-3.4979000000000013</v>
      </c>
      <c r="AP87" s="25">
        <f t="shared" si="55"/>
        <v>132.73784325999998</v>
      </c>
      <c r="AQ87" s="21">
        <f t="shared" si="54"/>
        <v>0.1517778770716433</v>
      </c>
    </row>
    <row r="88" spans="1:43" ht="15">
      <c r="A88" t="s">
        <v>200</v>
      </c>
      <c r="B88" t="s">
        <v>183</v>
      </c>
      <c r="C88" s="2" t="s">
        <v>88</v>
      </c>
      <c r="D88" s="2">
        <v>12079222.1989</v>
      </c>
      <c r="E88" s="25">
        <f t="shared" si="33"/>
        <v>1207.92221989</v>
      </c>
      <c r="F88" s="10">
        <v>6883</v>
      </c>
      <c r="G88" s="10">
        <f t="shared" si="30"/>
        <v>0.6883</v>
      </c>
      <c r="H88" s="10">
        <v>687</v>
      </c>
      <c r="I88" s="10">
        <f t="shared" si="34"/>
        <v>0.0687</v>
      </c>
      <c r="J88" s="11">
        <v>8313224</v>
      </c>
      <c r="K88" s="11">
        <f t="shared" si="35"/>
        <v>831.3224</v>
      </c>
      <c r="L88" s="11">
        <v>7501066</v>
      </c>
      <c r="M88" s="11">
        <f t="shared" si="36"/>
        <v>750.1066</v>
      </c>
      <c r="N88" s="12">
        <v>0</v>
      </c>
      <c r="O88" s="12">
        <f t="shared" si="37"/>
        <v>0</v>
      </c>
      <c r="P88" s="12">
        <v>2308</v>
      </c>
      <c r="Q88" s="12">
        <f t="shared" si="38"/>
        <v>0.2308</v>
      </c>
      <c r="R88" s="13">
        <v>997238</v>
      </c>
      <c r="S88" s="13">
        <f t="shared" si="39"/>
        <v>99.7238</v>
      </c>
      <c r="T88" s="13">
        <v>1604853</v>
      </c>
      <c r="U88" s="13">
        <f t="shared" si="40"/>
        <v>160.4853</v>
      </c>
      <c r="V88" s="25">
        <f t="shared" si="31"/>
        <v>9317345</v>
      </c>
      <c r="W88" s="25">
        <v>962176.1745</v>
      </c>
      <c r="X88" s="14">
        <f t="shared" si="41"/>
        <v>96.21761744999999</v>
      </c>
      <c r="Y88" s="14">
        <v>560864.7818000001</v>
      </c>
      <c r="Z88" s="14">
        <f t="shared" si="42"/>
        <v>56.086478180000015</v>
      </c>
      <c r="AA88" s="26">
        <f t="shared" si="43"/>
        <v>931.7345</v>
      </c>
      <c r="AB88" s="25">
        <f t="shared" si="44"/>
        <v>10631954.9563</v>
      </c>
      <c r="AC88" s="26">
        <f t="shared" si="45"/>
        <v>1063.1954956299999</v>
      </c>
      <c r="AD88" s="25">
        <v>75.7481</v>
      </c>
      <c r="AE88" s="10">
        <f t="shared" si="46"/>
        <v>0.0075748099999999995</v>
      </c>
      <c r="AF88" s="25">
        <v>2450842.9999</v>
      </c>
      <c r="AG88" s="11">
        <f t="shared" si="47"/>
        <v>245.08429999</v>
      </c>
      <c r="AH88" s="25">
        <v>0</v>
      </c>
      <c r="AI88" s="12">
        <f t="shared" si="48"/>
        <v>0</v>
      </c>
      <c r="AJ88" s="25">
        <f t="shared" si="32"/>
        <v>2450918.748</v>
      </c>
      <c r="AK88" s="26">
        <f t="shared" si="49"/>
        <v>245.09187480000003</v>
      </c>
      <c r="AL88" s="25">
        <f t="shared" si="50"/>
        <v>60.7615</v>
      </c>
      <c r="AM88" s="21">
        <f t="shared" si="51"/>
        <v>0.050302493819124605</v>
      </c>
      <c r="AN88" s="25">
        <f t="shared" si="52"/>
        <v>-81.21580000000006</v>
      </c>
      <c r="AO88" s="25">
        <f t="shared" si="53"/>
        <v>-0.6196</v>
      </c>
      <c r="AP88" s="25">
        <f t="shared" si="55"/>
        <v>505.3142251999999</v>
      </c>
      <c r="AQ88" s="21">
        <f t="shared" si="54"/>
        <v>0.5547887917154457</v>
      </c>
    </row>
    <row r="89" spans="1:43" ht="15">
      <c r="A89" t="s">
        <v>201</v>
      </c>
      <c r="B89" t="s">
        <v>191</v>
      </c>
      <c r="C89" s="2" t="s">
        <v>89</v>
      </c>
      <c r="D89" s="2">
        <v>122427345.849</v>
      </c>
      <c r="E89" s="25">
        <f t="shared" si="33"/>
        <v>12242.734584900001</v>
      </c>
      <c r="F89" s="10">
        <v>757172</v>
      </c>
      <c r="G89" s="10">
        <f t="shared" si="30"/>
        <v>75.7172</v>
      </c>
      <c r="H89" s="10">
        <v>878875</v>
      </c>
      <c r="I89" s="10">
        <f t="shared" si="34"/>
        <v>87.8875</v>
      </c>
      <c r="J89" s="11">
        <v>25106447</v>
      </c>
      <c r="K89" s="11">
        <f t="shared" si="35"/>
        <v>2510.6447</v>
      </c>
      <c r="L89" s="11">
        <v>22673430</v>
      </c>
      <c r="M89" s="11">
        <f t="shared" si="36"/>
        <v>2267.343</v>
      </c>
      <c r="N89" s="12">
        <v>807338</v>
      </c>
      <c r="O89" s="12">
        <f t="shared" si="37"/>
        <v>80.7338</v>
      </c>
      <c r="P89" s="12">
        <v>1039741</v>
      </c>
      <c r="Q89" s="12">
        <f t="shared" si="38"/>
        <v>103.9741</v>
      </c>
      <c r="R89" s="13">
        <v>2443890</v>
      </c>
      <c r="S89" s="13">
        <f t="shared" si="39"/>
        <v>244.389</v>
      </c>
      <c r="T89" s="13">
        <v>3036936</v>
      </c>
      <c r="U89" s="13">
        <f t="shared" si="40"/>
        <v>303.6936</v>
      </c>
      <c r="V89" s="25">
        <f t="shared" si="31"/>
        <v>29114847</v>
      </c>
      <c r="W89" s="25">
        <v>3638753.257199996</v>
      </c>
      <c r="X89" s="14">
        <f t="shared" si="41"/>
        <v>363.87532571999964</v>
      </c>
      <c r="Y89" s="14">
        <v>2856154.0947999996</v>
      </c>
      <c r="Z89" s="14">
        <f t="shared" si="42"/>
        <v>285.61540948</v>
      </c>
      <c r="AA89" s="26">
        <f t="shared" si="43"/>
        <v>2911.4847</v>
      </c>
      <c r="AB89" s="25">
        <f t="shared" si="44"/>
        <v>34123889.352</v>
      </c>
      <c r="AC89" s="26">
        <f t="shared" si="45"/>
        <v>3412.3889351999997</v>
      </c>
      <c r="AD89" s="25">
        <v>710877.2305</v>
      </c>
      <c r="AE89" s="10">
        <f t="shared" si="46"/>
        <v>71.08772305</v>
      </c>
      <c r="AF89" s="25">
        <v>12388752.5713</v>
      </c>
      <c r="AG89" s="11">
        <f t="shared" si="47"/>
        <v>1238.87525713</v>
      </c>
      <c r="AH89" s="25">
        <v>140587.038</v>
      </c>
      <c r="AI89" s="12">
        <f t="shared" si="48"/>
        <v>14.0587038</v>
      </c>
      <c r="AJ89" s="25">
        <f t="shared" si="32"/>
        <v>13240216.8398</v>
      </c>
      <c r="AK89" s="26">
        <f t="shared" si="49"/>
        <v>1324.02168398</v>
      </c>
      <c r="AL89" s="25">
        <f t="shared" si="50"/>
        <v>59.30459999999999</v>
      </c>
      <c r="AM89" s="21">
        <f t="shared" si="51"/>
        <v>0.00484406482789763</v>
      </c>
      <c r="AN89" s="25">
        <f t="shared" si="52"/>
        <v>-243.30169999999998</v>
      </c>
      <c r="AO89" s="25">
        <f t="shared" si="53"/>
        <v>12.170299999999997</v>
      </c>
      <c r="AP89" s="25">
        <f t="shared" si="55"/>
        <v>1135.18291602</v>
      </c>
      <c r="AQ89" s="21">
        <f t="shared" si="54"/>
        <v>0.4243657477781304</v>
      </c>
    </row>
    <row r="90" spans="1:43" ht="15">
      <c r="A90" t="s">
        <v>201</v>
      </c>
      <c r="B90" t="s">
        <v>184</v>
      </c>
      <c r="C90" s="2" t="s">
        <v>90</v>
      </c>
      <c r="D90" s="2">
        <v>79055855.74</v>
      </c>
      <c r="E90" s="25">
        <f t="shared" si="33"/>
        <v>7905.585574</v>
      </c>
      <c r="F90" s="10">
        <v>58759</v>
      </c>
      <c r="G90" s="10">
        <f t="shared" si="30"/>
        <v>5.8759</v>
      </c>
      <c r="H90" s="10">
        <v>91082</v>
      </c>
      <c r="I90" s="10">
        <f t="shared" si="34"/>
        <v>9.1082</v>
      </c>
      <c r="J90" s="11">
        <v>13959250</v>
      </c>
      <c r="K90" s="11">
        <f t="shared" si="35"/>
        <v>1395.925</v>
      </c>
      <c r="L90" s="11">
        <v>12382573</v>
      </c>
      <c r="M90" s="11">
        <f t="shared" si="36"/>
        <v>1238.2573</v>
      </c>
      <c r="N90" s="12">
        <v>55972</v>
      </c>
      <c r="O90" s="12">
        <f t="shared" si="37"/>
        <v>5.5972</v>
      </c>
      <c r="P90" s="12">
        <v>97922</v>
      </c>
      <c r="Q90" s="12">
        <f t="shared" si="38"/>
        <v>9.7922</v>
      </c>
      <c r="R90" s="13">
        <v>1430613</v>
      </c>
      <c r="S90" s="13">
        <f t="shared" si="39"/>
        <v>143.0613</v>
      </c>
      <c r="T90" s="13">
        <v>1619593</v>
      </c>
      <c r="U90" s="13">
        <f t="shared" si="40"/>
        <v>161.9593</v>
      </c>
      <c r="V90" s="25">
        <f t="shared" si="31"/>
        <v>15504594</v>
      </c>
      <c r="W90" s="25">
        <v>2341137.876199998</v>
      </c>
      <c r="X90" s="14">
        <f t="shared" si="41"/>
        <v>234.11378761999978</v>
      </c>
      <c r="Y90" s="14">
        <v>2818865.4869</v>
      </c>
      <c r="Z90" s="14">
        <f t="shared" si="42"/>
        <v>281.88654869</v>
      </c>
      <c r="AA90" s="26">
        <f t="shared" si="43"/>
        <v>1550.4594</v>
      </c>
      <c r="AB90" s="25">
        <f t="shared" si="44"/>
        <v>19351173.3631</v>
      </c>
      <c r="AC90" s="26">
        <f t="shared" si="45"/>
        <v>1935.11733631</v>
      </c>
      <c r="AD90" s="25">
        <v>78153.1125</v>
      </c>
      <c r="AE90" s="10">
        <f t="shared" si="46"/>
        <v>7.815311250000001</v>
      </c>
      <c r="AF90" s="25">
        <v>5669032.7599</v>
      </c>
      <c r="AG90" s="11">
        <f t="shared" si="47"/>
        <v>566.90327599</v>
      </c>
      <c r="AH90" s="25">
        <v>15991.3732</v>
      </c>
      <c r="AI90" s="12">
        <f t="shared" si="48"/>
        <v>1.59913732</v>
      </c>
      <c r="AJ90" s="25">
        <f t="shared" si="32"/>
        <v>5763177.2456</v>
      </c>
      <c r="AK90" s="26">
        <f t="shared" si="49"/>
        <v>576.31772456</v>
      </c>
      <c r="AL90" s="25">
        <f t="shared" si="50"/>
        <v>18.898000000000025</v>
      </c>
      <c r="AM90" s="21">
        <f t="shared" si="51"/>
        <v>0.002390461759360626</v>
      </c>
      <c r="AN90" s="25">
        <f t="shared" si="52"/>
        <v>-157.66769999999997</v>
      </c>
      <c r="AO90" s="25">
        <f t="shared" si="53"/>
        <v>3.2323000000000004</v>
      </c>
      <c r="AP90" s="25">
        <f t="shared" si="55"/>
        <v>680.83997544</v>
      </c>
      <c r="AQ90" s="21">
        <f t="shared" si="54"/>
        <v>0.4828622172003465</v>
      </c>
    </row>
    <row r="91" spans="1:43" ht="15">
      <c r="A91" t="s">
        <v>202</v>
      </c>
      <c r="B91" t="s">
        <v>183</v>
      </c>
      <c r="C91" s="3" t="s">
        <v>91</v>
      </c>
      <c r="D91" s="3">
        <v>9794523.42067</v>
      </c>
      <c r="E91" s="25">
        <f t="shared" si="33"/>
        <v>979.4523420670001</v>
      </c>
      <c r="F91" s="10">
        <v>2626912</v>
      </c>
      <c r="G91" s="10">
        <f t="shared" si="30"/>
        <v>262.6912</v>
      </c>
      <c r="H91" s="10">
        <v>2737806</v>
      </c>
      <c r="I91" s="10">
        <f t="shared" si="34"/>
        <v>273.7806</v>
      </c>
      <c r="J91" s="11">
        <v>6494992</v>
      </c>
      <c r="K91" s="11">
        <f t="shared" si="35"/>
        <v>649.4992</v>
      </c>
      <c r="L91" s="11">
        <v>6293389</v>
      </c>
      <c r="M91" s="11">
        <f t="shared" si="36"/>
        <v>629.3389</v>
      </c>
      <c r="N91" s="12">
        <v>29641</v>
      </c>
      <c r="O91" s="12">
        <f t="shared" si="37"/>
        <v>2.9641</v>
      </c>
      <c r="P91" s="12">
        <v>30161</v>
      </c>
      <c r="Q91" s="12">
        <f t="shared" si="38"/>
        <v>3.0161</v>
      </c>
      <c r="R91" s="13">
        <v>100637</v>
      </c>
      <c r="S91" s="13">
        <f t="shared" si="39"/>
        <v>10.0637</v>
      </c>
      <c r="T91" s="13">
        <v>144874</v>
      </c>
      <c r="U91" s="13">
        <f t="shared" si="40"/>
        <v>14.4874</v>
      </c>
      <c r="V91" s="15">
        <f t="shared" si="31"/>
        <v>9252182</v>
      </c>
      <c r="W91" s="25">
        <v>204462.16119999997</v>
      </c>
      <c r="X91" s="14">
        <f t="shared" si="41"/>
        <v>20.44621612</v>
      </c>
      <c r="Y91" s="14">
        <v>0</v>
      </c>
      <c r="Z91" s="14">
        <f t="shared" si="42"/>
        <v>0</v>
      </c>
      <c r="AA91" s="26">
        <f t="shared" si="43"/>
        <v>925.2182</v>
      </c>
      <c r="AB91" s="25">
        <f t="shared" si="44"/>
        <v>9410692.1612</v>
      </c>
      <c r="AC91" s="26">
        <f t="shared" si="45"/>
        <v>941.06921612</v>
      </c>
      <c r="AD91" s="25">
        <v>2621195.9934</v>
      </c>
      <c r="AE91" s="10">
        <f t="shared" si="46"/>
        <v>262.11959934</v>
      </c>
      <c r="AF91" s="25">
        <v>4727825.0385</v>
      </c>
      <c r="AG91" s="11">
        <f t="shared" si="47"/>
        <v>472.78250384999996</v>
      </c>
      <c r="AH91" s="25">
        <v>11324.7478</v>
      </c>
      <c r="AI91" s="12">
        <f t="shared" si="48"/>
        <v>1.13247478</v>
      </c>
      <c r="AJ91" s="25">
        <f t="shared" si="32"/>
        <v>7360345.7797</v>
      </c>
      <c r="AK91" s="26">
        <f t="shared" si="49"/>
        <v>736.03457797</v>
      </c>
      <c r="AL91" s="25">
        <f t="shared" si="50"/>
        <v>4.423699999999998</v>
      </c>
      <c r="AM91" s="21">
        <f t="shared" si="51"/>
        <v>0.004516503570418122</v>
      </c>
      <c r="AN91" s="25">
        <f t="shared" si="52"/>
        <v>-20.160300000000007</v>
      </c>
      <c r="AO91" s="25">
        <f t="shared" si="53"/>
        <v>11.089400000000012</v>
      </c>
      <c r="AP91" s="25">
        <f t="shared" si="55"/>
        <v>170.10102202999997</v>
      </c>
      <c r="AQ91" s="21">
        <f t="shared" si="54"/>
        <v>0.2629713544288376</v>
      </c>
    </row>
    <row r="92" spans="1:43" ht="15">
      <c r="A92" t="s">
        <v>202</v>
      </c>
      <c r="B92" t="s">
        <v>203</v>
      </c>
      <c r="C92" s="2" t="s">
        <v>92</v>
      </c>
      <c r="D92" s="2">
        <v>76023255.2835</v>
      </c>
      <c r="E92" s="25">
        <f t="shared" si="33"/>
        <v>7602.32552835</v>
      </c>
      <c r="F92" s="10">
        <v>15223933</v>
      </c>
      <c r="G92" s="10">
        <f t="shared" si="30"/>
        <v>1522.3933</v>
      </c>
      <c r="H92" s="10">
        <v>16275395</v>
      </c>
      <c r="I92" s="10">
        <f t="shared" si="34"/>
        <v>1627.5395</v>
      </c>
      <c r="J92" s="11">
        <v>40760496</v>
      </c>
      <c r="K92" s="11">
        <f t="shared" si="35"/>
        <v>4076.0496</v>
      </c>
      <c r="L92" s="11">
        <v>40179587</v>
      </c>
      <c r="M92" s="11">
        <f t="shared" si="36"/>
        <v>4017.9587</v>
      </c>
      <c r="N92" s="12">
        <v>2219916</v>
      </c>
      <c r="O92" s="12">
        <f t="shared" si="37"/>
        <v>221.9916</v>
      </c>
      <c r="P92" s="12">
        <v>2188906</v>
      </c>
      <c r="Q92" s="12">
        <f t="shared" si="38"/>
        <v>218.8906</v>
      </c>
      <c r="R92" s="13">
        <v>845784</v>
      </c>
      <c r="S92" s="13">
        <f t="shared" si="39"/>
        <v>84.5784</v>
      </c>
      <c r="T92" s="13">
        <v>1148406</v>
      </c>
      <c r="U92" s="13">
        <f t="shared" si="40"/>
        <v>114.8406</v>
      </c>
      <c r="V92" s="25">
        <f t="shared" si="31"/>
        <v>59050129</v>
      </c>
      <c r="W92" s="25">
        <v>1644528.6096999997</v>
      </c>
      <c r="X92" s="14">
        <f t="shared" si="41"/>
        <v>164.45286096999996</v>
      </c>
      <c r="Y92" s="14">
        <v>0</v>
      </c>
      <c r="Z92" s="14">
        <f t="shared" si="42"/>
        <v>0</v>
      </c>
      <c r="AA92" s="26">
        <f t="shared" si="43"/>
        <v>5905.0129</v>
      </c>
      <c r="AB92" s="25">
        <f t="shared" si="44"/>
        <v>61436822.6097</v>
      </c>
      <c r="AC92" s="26">
        <f t="shared" si="45"/>
        <v>6143.68226097</v>
      </c>
      <c r="AD92" s="25">
        <v>15061923.145</v>
      </c>
      <c r="AE92" s="10">
        <f t="shared" si="46"/>
        <v>1506.1923145</v>
      </c>
      <c r="AF92" s="25">
        <v>31953310.8233</v>
      </c>
      <c r="AG92" s="11">
        <f t="shared" si="47"/>
        <v>3195.33108233</v>
      </c>
      <c r="AH92" s="25">
        <v>762452.633</v>
      </c>
      <c r="AI92" s="12">
        <f t="shared" si="48"/>
        <v>76.2452633</v>
      </c>
      <c r="AJ92" s="25">
        <f t="shared" si="32"/>
        <v>47777686.6013</v>
      </c>
      <c r="AK92" s="26">
        <f t="shared" si="49"/>
        <v>4777.76866013</v>
      </c>
      <c r="AL92" s="25">
        <f t="shared" si="50"/>
        <v>30.262199999999993</v>
      </c>
      <c r="AM92" s="21">
        <f t="shared" si="51"/>
        <v>0.003980650379564589</v>
      </c>
      <c r="AN92" s="25">
        <f t="shared" si="52"/>
        <v>-58.09089999999969</v>
      </c>
      <c r="AO92" s="25">
        <f t="shared" si="53"/>
        <v>105.14620000000014</v>
      </c>
      <c r="AP92" s="25">
        <f t="shared" si="55"/>
        <v>1086.6201398700005</v>
      </c>
      <c r="AQ92" s="21">
        <f t="shared" si="54"/>
        <v>0.24970072887546527</v>
      </c>
    </row>
    <row r="93" spans="1:43" ht="15">
      <c r="A93" t="s">
        <v>204</v>
      </c>
      <c r="B93" t="s">
        <v>191</v>
      </c>
      <c r="C93" s="2" t="s">
        <v>93</v>
      </c>
      <c r="D93" s="2">
        <v>493158794.977</v>
      </c>
      <c r="E93" s="25">
        <f t="shared" si="33"/>
        <v>49315.8794977</v>
      </c>
      <c r="F93" s="10">
        <v>2451878</v>
      </c>
      <c r="G93" s="10">
        <f t="shared" si="30"/>
        <v>245.1878</v>
      </c>
      <c r="H93" s="10">
        <v>2874080</v>
      </c>
      <c r="I93" s="10">
        <f t="shared" si="34"/>
        <v>287.408</v>
      </c>
      <c r="J93" s="11">
        <v>132775340</v>
      </c>
      <c r="K93" s="11">
        <f t="shared" si="35"/>
        <v>13277.534</v>
      </c>
      <c r="L93" s="11">
        <v>131982731</v>
      </c>
      <c r="M93" s="11">
        <f t="shared" si="36"/>
        <v>13198.2731</v>
      </c>
      <c r="N93" s="12">
        <v>560585</v>
      </c>
      <c r="O93" s="12">
        <f t="shared" si="37"/>
        <v>56.0585</v>
      </c>
      <c r="P93" s="12">
        <v>570097</v>
      </c>
      <c r="Q93" s="12">
        <f t="shared" si="38"/>
        <v>57.0097</v>
      </c>
      <c r="R93" s="13">
        <v>25745809</v>
      </c>
      <c r="S93" s="13">
        <f t="shared" si="39"/>
        <v>2574.5809</v>
      </c>
      <c r="T93" s="13">
        <v>18399246</v>
      </c>
      <c r="U93" s="13">
        <f t="shared" si="40"/>
        <v>1839.9246</v>
      </c>
      <c r="V93" s="25">
        <f t="shared" si="31"/>
        <v>161533612</v>
      </c>
      <c r="W93" s="25">
        <v>43414147.67369994</v>
      </c>
      <c r="X93" s="14">
        <f t="shared" si="41"/>
        <v>4341.414767369994</v>
      </c>
      <c r="Y93" s="14">
        <v>1245184.0581000003</v>
      </c>
      <c r="Z93" s="14">
        <f t="shared" si="42"/>
        <v>124.51840581000002</v>
      </c>
      <c r="AA93" s="26">
        <f t="shared" si="43"/>
        <v>16153.3612</v>
      </c>
      <c r="AB93" s="25">
        <f t="shared" si="44"/>
        <v>198485485.73179996</v>
      </c>
      <c r="AC93" s="26">
        <f t="shared" si="45"/>
        <v>19848.548573179996</v>
      </c>
      <c r="AD93" s="25">
        <v>2278466.3332</v>
      </c>
      <c r="AE93" s="10">
        <f t="shared" si="46"/>
        <v>227.84663332000002</v>
      </c>
      <c r="AF93" s="25">
        <v>61019320.9236</v>
      </c>
      <c r="AG93" s="11">
        <f t="shared" si="47"/>
        <v>6101.932092360001</v>
      </c>
      <c r="AH93" s="25">
        <v>102035.7538</v>
      </c>
      <c r="AI93" s="12">
        <f t="shared" si="48"/>
        <v>10.20357538</v>
      </c>
      <c r="AJ93" s="25">
        <f t="shared" si="32"/>
        <v>63399823.0106</v>
      </c>
      <c r="AK93" s="26">
        <f t="shared" si="49"/>
        <v>6339.98230106</v>
      </c>
      <c r="AL93" s="25">
        <f t="shared" si="50"/>
        <v>-734.6562999999999</v>
      </c>
      <c r="AM93" s="21">
        <f t="shared" si="51"/>
        <v>-0.014896952208553086</v>
      </c>
      <c r="AN93" s="25">
        <f t="shared" si="52"/>
        <v>-79.26089999999931</v>
      </c>
      <c r="AO93" s="25">
        <f t="shared" si="53"/>
        <v>42.220200000000006</v>
      </c>
      <c r="AP93" s="25">
        <f t="shared" si="55"/>
        <v>7202.70849894</v>
      </c>
      <c r="AQ93" s="21">
        <f t="shared" si="54"/>
        <v>0.4771520064666352</v>
      </c>
    </row>
    <row r="94" spans="38:42" ht="15">
      <c r="AL94" s="25">
        <f>SUM(AL4:AL93)</f>
        <v>2129.7265000000007</v>
      </c>
      <c r="AN94" s="25">
        <f>SUM(AN4:AN93)</f>
        <v>-6698.616999999997</v>
      </c>
      <c r="AO94" s="25">
        <f>SUM(AO4:AO93)</f>
        <v>919.521000000002</v>
      </c>
      <c r="AP94" s="25">
        <f>SUM(AP4:AP93)</f>
        <v>45629.98050551001</v>
      </c>
    </row>
    <row r="95" spans="3:17" ht="15">
      <c r="C95" s="5"/>
      <c r="D95" s="4"/>
      <c r="E95" s="15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3:17" ht="15">
      <c r="C96" s="5"/>
      <c r="D96" s="4"/>
      <c r="E96" s="15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3:17" ht="15">
      <c r="C97" s="5"/>
      <c r="D97" s="4"/>
      <c r="E97" s="15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3:17" ht="15">
      <c r="C98" s="5"/>
      <c r="D98" s="4"/>
      <c r="E98" s="15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3:17" ht="15">
      <c r="C99" s="4"/>
      <c r="D99" s="4"/>
      <c r="E99" s="15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</row>
  </sheetData>
  <sheetProtection/>
  <mergeCells count="7">
    <mergeCell ref="G1:AC1"/>
    <mergeCell ref="AD1:AK2"/>
    <mergeCell ref="F2:I2"/>
    <mergeCell ref="J2:M2"/>
    <mergeCell ref="N2:Q2"/>
    <mergeCell ref="R2:U2"/>
    <mergeCell ref="X2:Z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mzvikart</dc:creator>
  <cp:keywords/>
  <dc:description/>
  <cp:lastModifiedBy>Grega Danev</cp:lastModifiedBy>
  <dcterms:created xsi:type="dcterms:W3CDTF">2013-01-24T09:09:00Z</dcterms:created>
  <dcterms:modified xsi:type="dcterms:W3CDTF">2013-10-08T11:05:15Z</dcterms:modified>
  <cp:category/>
  <cp:version/>
  <cp:contentType/>
  <cp:contentStatus/>
</cp:coreProperties>
</file>